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workbookProtection lockStructure="1"/>
  <bookViews>
    <workbookView xWindow="0" yWindow="0" windowWidth="25605" windowHeight="15480" tabRatio="827"/>
  </bookViews>
  <sheets>
    <sheet name="Rezeptur_Hauptblatt_Produkt_1" sheetId="6" r:id="rId1"/>
    <sheet name="Hilfsberechnung_Halbfabrikate_1" sheetId="7" r:id="rId2"/>
    <sheet name="Wertschöpfung_INT_Produkt_1" sheetId="3" r:id="rId3"/>
    <sheet name="Wertschöpfung_EXT_Produkt_1" sheetId="8" r:id="rId4"/>
  </sheets>
  <definedNames>
    <definedName name="_xlnm.Print_Area" localSheetId="1">Hilfsberechnung_Halbfabrikate_1!$A$1:$L$123</definedName>
    <definedName name="_xlnm.Print_Area" localSheetId="0">Rezeptur_Hauptblatt_Produkt_1!$A$1:$L$71</definedName>
    <definedName name="_xlnm.Print_Area" localSheetId="3">Wertschöpfung_EXT_Produkt_1!$A$1:$E$24</definedName>
    <definedName name="_xlnm.Print_Area" localSheetId="2">Wertschöpfung_INT_Produkt_1!$A$1:$E$27</definedName>
  </definedNames>
  <calcPr calcId="145621"/>
</workbook>
</file>

<file path=xl/calcChain.xml><?xml version="1.0" encoding="utf-8"?>
<calcChain xmlns="http://schemas.openxmlformats.org/spreadsheetml/2006/main">
  <c r="K38" i="7" l="1"/>
  <c r="E31" i="6"/>
  <c r="G28" i="6"/>
  <c r="D6" i="8" l="1"/>
  <c r="K31" i="7" l="1"/>
  <c r="K30" i="7"/>
  <c r="K40" i="7" l="1"/>
  <c r="G30" i="6"/>
  <c r="G29" i="6"/>
  <c r="C11" i="8" l="1"/>
  <c r="K14" i="7" l="1"/>
  <c r="C25" i="7"/>
  <c r="A41" i="6"/>
  <c r="A42" i="6"/>
  <c r="A43" i="6"/>
  <c r="C26" i="7" l="1"/>
  <c r="D7" i="7" s="1"/>
  <c r="B28" i="6"/>
  <c r="I14" i="7"/>
  <c r="D11" i="8" l="1"/>
  <c r="I55" i="7"/>
  <c r="B84" i="7"/>
  <c r="B83" i="7"/>
  <c r="C118" i="7"/>
  <c r="E107" i="7"/>
  <c r="D107" i="7"/>
  <c r="D108" i="7" s="1"/>
  <c r="E89" i="7" s="1"/>
  <c r="C107" i="7"/>
  <c r="L106" i="7"/>
  <c r="K106" i="7"/>
  <c r="I106" i="7"/>
  <c r="L105" i="7"/>
  <c r="K105" i="7"/>
  <c r="I105" i="7"/>
  <c r="L104" i="7"/>
  <c r="K104" i="7"/>
  <c r="I104" i="7"/>
  <c r="L103" i="7"/>
  <c r="K103" i="7"/>
  <c r="I103" i="7"/>
  <c r="L102" i="7"/>
  <c r="K102" i="7"/>
  <c r="I102" i="7"/>
  <c r="L101" i="7"/>
  <c r="K101" i="7"/>
  <c r="I101" i="7"/>
  <c r="L100" i="7"/>
  <c r="K100" i="7"/>
  <c r="I100" i="7"/>
  <c r="L99" i="7"/>
  <c r="K99" i="7"/>
  <c r="I99" i="7"/>
  <c r="L98" i="7"/>
  <c r="K98" i="7"/>
  <c r="I98" i="7"/>
  <c r="L97" i="7"/>
  <c r="K97" i="7"/>
  <c r="I97" i="7"/>
  <c r="L96" i="7"/>
  <c r="K96" i="7"/>
  <c r="I96" i="7"/>
  <c r="E66" i="7"/>
  <c r="E67" i="7" s="1"/>
  <c r="F48" i="7" s="1"/>
  <c r="D66" i="7"/>
  <c r="D67" i="7" s="1"/>
  <c r="E48" i="7" s="1"/>
  <c r="C66" i="7"/>
  <c r="B43" i="7"/>
  <c r="B42" i="7"/>
  <c r="C77" i="7"/>
  <c r="C78" i="7" s="1"/>
  <c r="G48" i="7" s="1"/>
  <c r="L65" i="7"/>
  <c r="K65" i="7"/>
  <c r="I65" i="7"/>
  <c r="L64" i="7"/>
  <c r="K64" i="7"/>
  <c r="I64" i="7"/>
  <c r="L63" i="7"/>
  <c r="K63" i="7"/>
  <c r="I63" i="7"/>
  <c r="L62" i="7"/>
  <c r="K62" i="7"/>
  <c r="I62" i="7"/>
  <c r="L61" i="7"/>
  <c r="K61" i="7"/>
  <c r="I61" i="7"/>
  <c r="L60" i="7"/>
  <c r="K60" i="7"/>
  <c r="I60" i="7"/>
  <c r="L59" i="7"/>
  <c r="K59" i="7"/>
  <c r="I59" i="7"/>
  <c r="L58" i="7"/>
  <c r="K58" i="7"/>
  <c r="I58" i="7"/>
  <c r="L57" i="7"/>
  <c r="K57" i="7"/>
  <c r="I57" i="7"/>
  <c r="L56" i="7"/>
  <c r="K56" i="7"/>
  <c r="I56" i="7"/>
  <c r="L55" i="7"/>
  <c r="K55" i="7"/>
  <c r="C108" i="7" l="1"/>
  <c r="D89" i="7" s="1"/>
  <c r="D122" i="7"/>
  <c r="D81" i="7"/>
  <c r="C30" i="6"/>
  <c r="B30" i="6"/>
  <c r="C119" i="7"/>
  <c r="G89" i="7" s="1"/>
  <c r="D29" i="6"/>
  <c r="C29" i="6"/>
  <c r="L79" i="7"/>
  <c r="L81" i="7" s="1"/>
  <c r="E108" i="7"/>
  <c r="F89" i="7" s="1"/>
  <c r="G123" i="7"/>
  <c r="G82" i="7"/>
  <c r="C67" i="7"/>
  <c r="D48" i="7" s="1"/>
  <c r="L120" i="7"/>
  <c r="L122" i="7" s="1"/>
  <c r="L107" i="7"/>
  <c r="K120" i="7" s="1"/>
  <c r="K107" i="7"/>
  <c r="K113" i="7" s="1"/>
  <c r="K66" i="7"/>
  <c r="K72" i="7" s="1"/>
  <c r="L66" i="7"/>
  <c r="K79" i="7" s="1"/>
  <c r="H16" i="6"/>
  <c r="I16" i="6"/>
  <c r="H17" i="6"/>
  <c r="I17" i="6"/>
  <c r="H18" i="6"/>
  <c r="I18" i="6"/>
  <c r="H19" i="6"/>
  <c r="I19" i="6"/>
  <c r="K15" i="7"/>
  <c r="K16" i="7"/>
  <c r="K17" i="7"/>
  <c r="K18" i="7"/>
  <c r="K19" i="7"/>
  <c r="K20" i="7"/>
  <c r="K21" i="7"/>
  <c r="K22" i="7"/>
  <c r="K23" i="7"/>
  <c r="K24" i="7"/>
  <c r="D30" i="6" l="1"/>
  <c r="B43" i="6"/>
  <c r="B42" i="6"/>
  <c r="B29" i="6"/>
  <c r="B31" i="6" s="1"/>
  <c r="K71" i="7"/>
  <c r="K81" i="7" s="1"/>
  <c r="K82" i="7" s="1"/>
  <c r="L123" i="7"/>
  <c r="L82" i="7"/>
  <c r="E81" i="7"/>
  <c r="K112" i="7"/>
  <c r="K122" i="7" s="1"/>
  <c r="K123" i="7" s="1"/>
  <c r="E122" i="7"/>
  <c r="D25" i="7"/>
  <c r="E25" i="7"/>
  <c r="E26" i="7" s="1"/>
  <c r="F7" i="7" s="1"/>
  <c r="I9" i="6"/>
  <c r="I10" i="6"/>
  <c r="I11" i="6"/>
  <c r="I12" i="6"/>
  <c r="I13" i="6"/>
  <c r="I14" i="6"/>
  <c r="I15" i="6"/>
  <c r="I20" i="6"/>
  <c r="I21" i="6"/>
  <c r="I22" i="6"/>
  <c r="I23" i="6"/>
  <c r="I24" i="6"/>
  <c r="I25" i="6"/>
  <c r="I26" i="6"/>
  <c r="I27" i="6"/>
  <c r="H9" i="6"/>
  <c r="H10" i="6"/>
  <c r="H11" i="6"/>
  <c r="H12" i="6"/>
  <c r="H13" i="6"/>
  <c r="H14" i="6"/>
  <c r="H15" i="6"/>
  <c r="H20" i="6"/>
  <c r="H21" i="6"/>
  <c r="H22" i="6"/>
  <c r="H23" i="6"/>
  <c r="H24" i="6"/>
  <c r="H25" i="6"/>
  <c r="H26" i="6"/>
  <c r="H27" i="6"/>
  <c r="L14" i="7"/>
  <c r="C36" i="7"/>
  <c r="C37" i="7" s="1"/>
  <c r="G7" i="7" s="1"/>
  <c r="B2" i="7"/>
  <c r="L15" i="7"/>
  <c r="L16" i="7"/>
  <c r="L17" i="7"/>
  <c r="L18" i="7"/>
  <c r="L19" i="7"/>
  <c r="L20" i="7"/>
  <c r="L21" i="7"/>
  <c r="L22" i="7"/>
  <c r="L23" i="7"/>
  <c r="L24" i="7"/>
  <c r="B1" i="7"/>
  <c r="I15" i="7"/>
  <c r="I16" i="7"/>
  <c r="I17" i="7"/>
  <c r="I18" i="7"/>
  <c r="I19" i="7"/>
  <c r="I20" i="7"/>
  <c r="I21" i="7"/>
  <c r="I22" i="7"/>
  <c r="I23" i="7"/>
  <c r="I24" i="7"/>
  <c r="E3" i="8"/>
  <c r="B3" i="8"/>
  <c r="B1" i="8"/>
  <c r="D6" i="3"/>
  <c r="E3" i="3"/>
  <c r="B3" i="3"/>
  <c r="B1" i="3"/>
  <c r="L38" i="7" l="1"/>
  <c r="L40" i="7" s="1"/>
  <c r="D26" i="7"/>
  <c r="E7" i="7" s="1"/>
  <c r="F15" i="7"/>
  <c r="F16" i="7"/>
  <c r="F14" i="7"/>
  <c r="D40" i="7"/>
  <c r="E40" i="7" s="1"/>
  <c r="H30" i="6"/>
  <c r="H29" i="6"/>
  <c r="C9" i="3" s="1"/>
  <c r="D28" i="6"/>
  <c r="D31" i="6" s="1"/>
  <c r="F19" i="7"/>
  <c r="C12" i="8"/>
  <c r="K91" i="7"/>
  <c r="G41" i="7"/>
  <c r="C15" i="3"/>
  <c r="F106" i="7"/>
  <c r="F105" i="7"/>
  <c r="F104" i="7"/>
  <c r="F103" i="7"/>
  <c r="F102" i="7"/>
  <c r="F101" i="7"/>
  <c r="F100" i="7"/>
  <c r="F99" i="7"/>
  <c r="F98" i="7"/>
  <c r="F97" i="7"/>
  <c r="F96" i="7"/>
  <c r="F107" i="7"/>
  <c r="F65" i="7"/>
  <c r="F63" i="7"/>
  <c r="F62" i="7"/>
  <c r="F61" i="7"/>
  <c r="F59" i="7"/>
  <c r="F57" i="7"/>
  <c r="F55" i="7"/>
  <c r="F64" i="7"/>
  <c r="F60" i="7"/>
  <c r="F58" i="7"/>
  <c r="F56" i="7"/>
  <c r="F66" i="7"/>
  <c r="F20" i="7"/>
  <c r="F24" i="7"/>
  <c r="F17" i="7"/>
  <c r="F21" i="7"/>
  <c r="F18" i="7"/>
  <c r="F22" i="7"/>
  <c r="F25" i="7"/>
  <c r="F23" i="7"/>
  <c r="L25" i="7"/>
  <c r="K41" i="7" l="1"/>
  <c r="I30" i="6"/>
  <c r="B41" i="6"/>
  <c r="F44" i="6" s="1"/>
  <c r="L41" i="7"/>
  <c r="K9" i="7" s="1"/>
  <c r="C28" i="6"/>
  <c r="C31" i="6" s="1"/>
  <c r="K25" i="7"/>
  <c r="F46" i="6" l="1"/>
  <c r="G32" i="6"/>
  <c r="H28" i="6"/>
  <c r="C15" i="8"/>
  <c r="C10" i="3"/>
  <c r="C8" i="3" l="1"/>
  <c r="I28" i="6"/>
  <c r="H31" i="6"/>
  <c r="F9" i="6"/>
  <c r="G34" i="6"/>
  <c r="G46" i="6"/>
  <c r="G33" i="6"/>
  <c r="F29" i="6"/>
  <c r="C18" i="3"/>
  <c r="F10" i="6"/>
  <c r="F27" i="6"/>
  <c r="F13" i="6"/>
  <c r="F30" i="6"/>
  <c r="F20" i="6"/>
  <c r="F24" i="6"/>
  <c r="F16" i="6"/>
  <c r="F12" i="6"/>
  <c r="F19" i="6"/>
  <c r="F17" i="6"/>
  <c r="F15" i="6"/>
  <c r="F28" i="6"/>
  <c r="F26" i="6"/>
  <c r="F22" i="6"/>
  <c r="F11" i="6"/>
  <c r="F14" i="6"/>
  <c r="F25" i="6"/>
  <c r="F23" i="6"/>
  <c r="F21" i="6"/>
  <c r="F18" i="6"/>
  <c r="F31" i="6" l="1"/>
  <c r="C7" i="3"/>
  <c r="C14" i="3" s="1"/>
  <c r="D14" i="3" s="1"/>
  <c r="K50" i="7" l="1"/>
  <c r="I29" i="6" s="1"/>
  <c r="C14" i="8" l="1"/>
  <c r="C17" i="3"/>
  <c r="I31" i="6"/>
  <c r="C13" i="8" l="1"/>
  <c r="C17" i="8" s="1"/>
  <c r="D17" i="8" s="1"/>
  <c r="C16" i="3"/>
  <c r="C20" i="3" s="1"/>
  <c r="D20" i="3" s="1"/>
</calcChain>
</file>

<file path=xl/comments1.xml><?xml version="1.0" encoding="utf-8"?>
<comments xmlns="http://schemas.openxmlformats.org/spreadsheetml/2006/main">
  <authors>
    <author>IG Regionalprodukte</author>
  </authors>
  <commentList>
    <comment ref="I1" authorId="0">
      <text>
        <r>
          <rPr>
            <sz val="9"/>
            <color indexed="81"/>
            <rFont val="Tahoma"/>
            <family val="2"/>
          </rPr>
          <t xml:space="preserve">Auswahlfenster ob Hilfsblatt verwendet oder nicht.
Hilfsblatt ausblenden falls nicht verwendet </t>
        </r>
      </text>
    </comment>
    <comment ref="B8" authorId="0">
      <text>
        <r>
          <rPr>
            <sz val="9"/>
            <color indexed="81"/>
            <rFont val="Tahoma"/>
            <family val="2"/>
          </rPr>
          <t>Eingabe von: 
- allen regionalen lw. Zutaten
- Rübenzucker mit Herkunft CH
- Zutaten in kulinarisches Erbe - Produkte (Spezialïtätenliste) mit Herkunft CH</t>
        </r>
      </text>
    </comment>
    <comment ref="C8" authorId="0">
      <text>
        <r>
          <rPr>
            <sz val="9"/>
            <color indexed="81"/>
            <rFont val="Tahoma"/>
            <family val="2"/>
          </rPr>
          <t>Eingabe von Zutaten:
- mit Herkunft CH</t>
        </r>
      </text>
    </comment>
    <comment ref="D8" authorId="0">
      <text>
        <r>
          <rPr>
            <sz val="9"/>
            <color indexed="81"/>
            <rFont val="Tahoma"/>
            <family val="2"/>
          </rPr>
          <t>Eingabe von importierten Zutaten. 
Überprüfen der Importgenehmigungen falls notwendig (vgl. Richtlinien)</t>
        </r>
      </text>
    </comment>
    <comment ref="E8" authorId="0">
      <text>
        <r>
          <rPr>
            <sz val="9"/>
            <color indexed="81"/>
            <rFont val="Tahoma"/>
            <family val="2"/>
          </rPr>
          <t xml:space="preserve">Eintragung der Mengen der Zutaten lw. Usprungs bei Halbfabrikaten, falls diese nicht regional unterteilt werden </t>
        </r>
      </text>
    </comment>
    <comment ref="G8" authorId="0">
      <text>
        <r>
          <rPr>
            <sz val="9"/>
            <color indexed="81"/>
            <rFont val="Tahoma"/>
            <family val="2"/>
          </rPr>
          <t>Ankaufspreis</t>
        </r>
      </text>
    </comment>
    <comment ref="A9" authorId="0">
      <text>
        <r>
          <rPr>
            <sz val="9"/>
            <color indexed="81"/>
            <rFont val="Tahoma"/>
            <family val="2"/>
          </rPr>
          <t>Eintragen und Zuweisen nach Herkunft</t>
        </r>
      </text>
    </comment>
    <comment ref="G9" authorId="0">
      <text>
        <r>
          <rPr>
            <sz val="9"/>
            <color indexed="81"/>
            <rFont val="Tahoma"/>
            <family val="2"/>
          </rPr>
          <t>Eintragen wenn WS berechnet
Ankaufspreis</t>
        </r>
      </text>
    </comment>
    <comment ref="A28" authorId="0">
      <text>
        <r>
          <rPr>
            <sz val="9"/>
            <color indexed="81"/>
            <rFont val="Tahoma"/>
            <family val="2"/>
          </rPr>
          <t>Der ganze Block Halbfabrikate wird aus dem Hilfsblatt Halbfabrikate übertragen oder - falls dieses nicht verwendet -hier direkt eingetragen</t>
        </r>
      </text>
    </comment>
    <comment ref="B28" authorId="0">
      <text>
        <r>
          <rPr>
            <sz val="9"/>
            <color indexed="81"/>
            <rFont val="Tahoma"/>
            <family val="2"/>
          </rPr>
          <t>Aus Hilfsblatt übernommen oder direkt hier eingegeben</t>
        </r>
      </text>
    </comment>
    <comment ref="C28" authorId="0">
      <text>
        <r>
          <rPr>
            <sz val="9"/>
            <color indexed="81"/>
            <rFont val="Tahoma"/>
            <family val="2"/>
          </rPr>
          <t>Aus Hilfsblatt übernommen oder direkt hier eingegeben</t>
        </r>
      </text>
    </comment>
    <comment ref="D28" authorId="0">
      <text>
        <r>
          <rPr>
            <sz val="9"/>
            <color indexed="81"/>
            <rFont val="Tahoma"/>
            <family val="2"/>
          </rPr>
          <t>Aus Hilfsblatt übernommen oder direkt hier eingegeben</t>
        </r>
      </text>
    </comment>
    <comment ref="E28" authorId="0">
      <text>
        <r>
          <rPr>
            <sz val="9"/>
            <color indexed="81"/>
            <rFont val="Tahoma"/>
            <family val="2"/>
          </rPr>
          <t>hier Menge eintragen: Zutaten lw. Ursprungs falls keine regionale Unterteilung gemacht wird</t>
        </r>
      </text>
    </comment>
    <comment ref="G28" authorId="0">
      <text>
        <r>
          <rPr>
            <sz val="9"/>
            <color indexed="81"/>
            <rFont val="Tahoma"/>
            <family val="2"/>
          </rPr>
          <t>Aus Hilfsblatt übernommen oder direkt hier eingegeben</t>
        </r>
      </text>
    </comment>
    <comment ref="H28" authorId="0">
      <text>
        <r>
          <rPr>
            <sz val="9"/>
            <color indexed="81"/>
            <rFont val="Tahoma"/>
            <family val="2"/>
          </rPr>
          <t>Hier werden die gesamten Kosten des Halbfabrikats errechnet Preis x (Menge total Zutaten lw. Ursprungs + Zutaten nicht lw. Ursprungs)</t>
        </r>
      </text>
    </comment>
    <comment ref="I28" authorId="0">
      <text>
        <r>
          <rPr>
            <sz val="9"/>
            <color indexed="81"/>
            <rFont val="Tahoma"/>
            <family val="2"/>
          </rPr>
          <t>Die Wertschöpfung des Halbfabrikats wird aus dem Hilfsblatt automatisch übertragen oder hier direkt eingegeben (als Anteil in CHF der Kosten total)</t>
        </r>
      </text>
    </comment>
    <comment ref="A41" authorId="0">
      <text>
        <r>
          <rPr>
            <sz val="9"/>
            <color indexed="81"/>
            <rFont val="Tahoma"/>
            <family val="2"/>
          </rPr>
          <t>Der ganze Block Halbfabrikate wird aus dem Hilfsblatt Halbfabrikate übertragen oder - falls dieses nicht verwendet -hier direkt eingetragen</t>
        </r>
      </text>
    </comment>
    <comment ref="F46" authorId="0">
      <text>
        <r>
          <rPr>
            <sz val="9"/>
            <color indexed="81"/>
            <rFont val="Tahoma"/>
            <family val="2"/>
          </rPr>
          <t>Vergleich mit Zelle B6</t>
        </r>
      </text>
    </comment>
  </commentList>
</comments>
</file>

<file path=xl/sharedStrings.xml><?xml version="1.0" encoding="utf-8"?>
<sst xmlns="http://schemas.openxmlformats.org/spreadsheetml/2006/main" count="298" uniqueCount="161">
  <si>
    <t>Unternehmen:</t>
  </si>
  <si>
    <t>Produkt (Sachbezeichnung):</t>
  </si>
  <si>
    <t>kg</t>
  </si>
  <si>
    <t>ausserhalb</t>
  </si>
  <si>
    <t>Zutaten lw. Ursprungs</t>
  </si>
  <si>
    <t>Regionale Zutat kg</t>
  </si>
  <si>
    <t>CH Zutat kg</t>
  </si>
  <si>
    <t>Total in % der Zutaten lw. Ursprungs</t>
  </si>
  <si>
    <t>Anteil regionale Zutaten lw. Ursprungs</t>
  </si>
  <si>
    <t>Zutaten nicht lw. Ursprungs</t>
  </si>
  <si>
    <t>aus Halbfabrikat 3</t>
  </si>
  <si>
    <t>Total Zutaten nicht lw. Ursprungs</t>
  </si>
  <si>
    <t>Produkt:</t>
  </si>
  <si>
    <t>in % vom Verkaufspreis</t>
  </si>
  <si>
    <t>Total Zutaten nicht lw. Ursprungs in Prüfmenge</t>
  </si>
  <si>
    <t>Für Betriebe innerhalb der Markenregion</t>
  </si>
  <si>
    <t>Bemerkung</t>
  </si>
  <si>
    <t>Für Betriebe ausserhalb der Markenregion</t>
  </si>
  <si>
    <t>Kosten</t>
  </si>
  <si>
    <t>+WS der Zutaten lw. Ursprungs aus der Region</t>
  </si>
  <si>
    <t>=regionale Bruttowertschöpfung</t>
  </si>
  <si>
    <t>Import-zutat kg</t>
  </si>
  <si>
    <t>Rezepturprüfung</t>
  </si>
  <si>
    <r>
      <rPr>
        <b/>
        <sz val="10"/>
        <color theme="1"/>
        <rFont val="Calibri"/>
        <family val="2"/>
      </rPr>
      <t>Verkaufspreis</t>
    </r>
    <r>
      <rPr>
        <sz val="10"/>
        <color theme="1"/>
        <rFont val="Calibri"/>
        <family val="2"/>
      </rPr>
      <t xml:space="preserve">
Gewichteter durchschnittlicher Verkaufspreis der letzten 12 Monate an nächste Stufe bzw. Einstandspreis für Abnehmer</t>
    </r>
  </si>
  <si>
    <r>
      <rPr>
        <b/>
        <sz val="10"/>
        <color theme="1"/>
        <rFont val="Calibri"/>
        <family val="2"/>
      </rPr>
      <t>- Lohnaufträge an Dritte</t>
    </r>
    <r>
      <rPr>
        <sz val="10"/>
        <color theme="1"/>
        <rFont val="Calibri"/>
        <family val="2"/>
      </rPr>
      <t xml:space="preserve">
Ist bei Wertschöpfung in der Region nur dann abzuziehen, wenn Lohnauftrag ausserhalb der Region stattfindet</t>
    </r>
  </si>
  <si>
    <r>
      <t xml:space="preserve">-Verpackungskosten
</t>
    </r>
    <r>
      <rPr>
        <sz val="10"/>
        <color theme="1"/>
        <rFont val="Calibri"/>
        <family val="2"/>
      </rPr>
      <t>Ist bei Wertschöpfung in der Region nur dann abzuziehen, wenn Verpackungsmaterial ausserhalb der Region bezogen wird</t>
    </r>
  </si>
  <si>
    <r>
      <t xml:space="preserve">-Transportkosten
</t>
    </r>
    <r>
      <rPr>
        <sz val="10"/>
        <color theme="1"/>
        <rFont val="Calibri"/>
        <family val="2"/>
      </rPr>
      <t>Ist bei der Wertschöpfung in der Region abzuziehen, wenn Transportunternehmen ausserhalb der Region liegt</t>
    </r>
  </si>
  <si>
    <t>Einheit/Prüfmenge (z.B. 1 kg, 100 kg):</t>
  </si>
  <si>
    <t>Total erfasste Zutaten / Prüfmenge (kg)</t>
  </si>
  <si>
    <t>- Beschaffungskosten Zutaten lw. Ursprungs ohne Halbfabrikat</t>
  </si>
  <si>
    <t>- Beschaffungskosten Halbfabrikat 1</t>
  </si>
  <si>
    <t>- Beschaffungskosten Halbfabrikat 3</t>
  </si>
  <si>
    <t xml:space="preserve">kg </t>
  </si>
  <si>
    <t>Zutat lw. Ursprungs</t>
  </si>
  <si>
    <t>Hilfsblatt Halbfabrikat 1</t>
  </si>
  <si>
    <r>
      <t xml:space="preserve">+ Verpackungskosten
</t>
    </r>
    <r>
      <rPr>
        <sz val="10"/>
        <color theme="1"/>
        <rFont val="Calibri"/>
        <family val="2"/>
      </rPr>
      <t>Ist bei Wertschöpfung in der Region zu berücksichtigen, wenn Verpackungsmaterial innerhalb der Region bezogen wird</t>
    </r>
  </si>
  <si>
    <r>
      <rPr>
        <b/>
        <sz val="10"/>
        <color theme="1"/>
        <rFont val="Calibri"/>
        <family val="2"/>
      </rPr>
      <t>+ Lohnaufträge an Dritte</t>
    </r>
    <r>
      <rPr>
        <sz val="10"/>
        <color theme="1"/>
        <rFont val="Calibri"/>
        <family val="2"/>
      </rPr>
      <t xml:space="preserve">
Ist bei Wertschöpfung in der Region zu berücksichtigen, wenn Lohnauftrag innerhalb der Region stattfindet</t>
    </r>
  </si>
  <si>
    <t xml:space="preserve">Regional anrechenbare Wertschöpfung Halbfabrikat % </t>
  </si>
  <si>
    <t>Verfahren:</t>
  </si>
  <si>
    <t xml:space="preserve">Prüfmenge Halbfabrikat </t>
  </si>
  <si>
    <t>Preis pro kg CHF</t>
  </si>
  <si>
    <t>Kosten total CHF</t>
  </si>
  <si>
    <t>davon regional anrechenbar CHF</t>
  </si>
  <si>
    <t>= WS Halbfabrikat CHF pro Prüfmenge</t>
  </si>
  <si>
    <t>Wertschöpfung CHF pro Prüfmenge</t>
  </si>
  <si>
    <t xml:space="preserve">Verkaufspreis CHF </t>
  </si>
  <si>
    <t xml:space="preserve">-Beschaffungskosten total CHF </t>
  </si>
  <si>
    <t>+/- Lohnaufträge CHF</t>
  </si>
  <si>
    <t>+/- Verpackungskosten CHF</t>
  </si>
  <si>
    <t>+/- Transportkosten CHF</t>
  </si>
  <si>
    <t xml:space="preserve">+ regional anrechenbare Kosten CHF </t>
  </si>
  <si>
    <t>Halbfabrikat:</t>
  </si>
  <si>
    <t>Lieferant:</t>
  </si>
  <si>
    <t>Hilfsblatt Halbfabrikat 3</t>
  </si>
  <si>
    <t xml:space="preserve">aus Halbfabrikat 2: </t>
  </si>
  <si>
    <t>Spaltentotale</t>
  </si>
  <si>
    <t>Total Zutaten lw. Ursprungs</t>
  </si>
  <si>
    <t>Hilfsblatt Halbfabrikat 2</t>
  </si>
  <si>
    <t>Kosten CHF</t>
  </si>
  <si>
    <t>anteilsmässig zu übertragende Menge kg</t>
  </si>
  <si>
    <t>- Beschaffungskosten Halbfabrikat 2</t>
  </si>
  <si>
    <t>Total regionale Zutaten lw. Ursprungs</t>
  </si>
  <si>
    <t>Total alle Zutaten / Prüfmenge</t>
  </si>
  <si>
    <t>davon reg. Anrechenbar CHF</t>
  </si>
  <si>
    <t>Lieferanten/Bescheinigungen</t>
  </si>
  <si>
    <r>
      <t xml:space="preserve">Spezifikationen, Zertifikate oder Herkunftsbescheinigung für Zwischenprodukte oder Halbfabrikate </t>
    </r>
    <r>
      <rPr>
        <sz val="10"/>
        <color theme="1"/>
        <rFont val="Calibri"/>
        <family val="2"/>
        <scheme val="minor"/>
      </rPr>
      <t>(AOP, QM Schweizer Fleisch,…)</t>
    </r>
  </si>
  <si>
    <t>InfoXgen</t>
  </si>
  <si>
    <t>Belege beilegen!</t>
  </si>
  <si>
    <t>Mit Hilfsblatt Halbfabrikate</t>
  </si>
  <si>
    <t>total kg</t>
  </si>
  <si>
    <t>Ankaufspreis  Halbfabrikat CHF  pro kg</t>
  </si>
  <si>
    <t>CHF pro kg</t>
  </si>
  <si>
    <t>der Region</t>
  </si>
  <si>
    <t>Farblegende</t>
  </si>
  <si>
    <t>keine Formel</t>
  </si>
  <si>
    <t>veränderbar</t>
  </si>
  <si>
    <t>mit Formel hinterlegt,</t>
  </si>
  <si>
    <t>gesperrt (Ergebniszellen)</t>
  </si>
  <si>
    <t>Betrieb, der Halb-fabrikat herstellt liegt</t>
  </si>
  <si>
    <t>Abzüglich Kosten ausserhalb/                                                             zuzüglich Kosten innerhalb</t>
  </si>
  <si>
    <t xml:space="preserve"> der Wertschöpfung</t>
  </si>
  <si>
    <t>davon Zutaten lw. Ursprungs</t>
  </si>
  <si>
    <t>regionale Zutat lw. kg</t>
  </si>
  <si>
    <t>CH Zutat lw.  kg</t>
  </si>
  <si>
    <t>Importzutat lw. Kg</t>
  </si>
  <si>
    <t>nicht lw. Zutat kg</t>
  </si>
  <si>
    <t>innerhalb</t>
  </si>
  <si>
    <t>1. Rezepturprüfung</t>
  </si>
  <si>
    <t>Die Wertschöpfung wird unten berechnet. Der Prozentsatz kann von Vorlieferant geliefert und hier eingegeben werden, Kopien müssen beigelegt werden!</t>
  </si>
  <si>
    <r>
      <t>Betrieb, der Halbfabrikat herstellt liegt</t>
    </r>
    <r>
      <rPr>
        <sz val="10"/>
        <color theme="1"/>
        <rFont val="Calibri"/>
        <family val="2"/>
      </rPr>
      <t xml:space="preserve"> (Auswahl treffen!)</t>
    </r>
  </si>
  <si>
    <t>für Berechnung</t>
  </si>
  <si>
    <t>%</t>
  </si>
  <si>
    <t>Etikette (Deklaration inkl. Zutaten): aufkleben oder beilegen</t>
  </si>
  <si>
    <t>Bemerkungen:</t>
  </si>
  <si>
    <t>Mit der Unterschrift wird die Richtigkeit der Angaben bestätigt:</t>
  </si>
  <si>
    <t>Ort, Datum:</t>
  </si>
  <si>
    <t>Name, Vorname, Unterschrift</t>
  </si>
  <si>
    <t>Leer lassen</t>
  </si>
  <si>
    <t>Korrekturen/ Entscheid:</t>
  </si>
  <si>
    <t>Prüfung durch:</t>
  </si>
  <si>
    <r>
      <t xml:space="preserve">1. Rezepturprüfung </t>
    </r>
    <r>
      <rPr>
        <b/>
        <sz val="10"/>
        <rFont val="Calibri"/>
        <family val="2"/>
      </rPr>
      <t>ins Hauptblatt zu übertragende Mengen</t>
    </r>
  </si>
  <si>
    <r>
      <t xml:space="preserve">2.  Kosten / Wertschöpfung                                   </t>
    </r>
    <r>
      <rPr>
        <b/>
        <sz val="10"/>
        <color theme="1"/>
        <rFont val="Calibri"/>
        <family val="2"/>
      </rPr>
      <t>ins Hauptblatt zu übertragende Werte</t>
    </r>
  </si>
  <si>
    <t>Belege  beilegen!</t>
  </si>
  <si>
    <t>= Innerbetriebliche Regionalwertschöpfung</t>
  </si>
  <si>
    <t xml:space="preserve">Verfahren: </t>
  </si>
  <si>
    <t>1. Lieferantenname und Name Halbfabrikat eintragen</t>
  </si>
  <si>
    <t>2. Menge Halbfabrikat in Endprodukt in Kg eintragen</t>
  </si>
  <si>
    <t>4. Zutaten eintragen: Zutaten lw. Ursprungs nach Herkunft, Zutaten nicht landwirtschaftlichen Ursprungs</t>
  </si>
  <si>
    <t>2. Kosten / Wertschöpfungsprüfung</t>
  </si>
  <si>
    <t>1. Ankaufspreis Halbfabrikat pro kg eintragen</t>
  </si>
  <si>
    <t>6. Ergebniszeile aus Rezepturprüfung: ins Hauptblatt übertragen werden die Werte total Menge in kg im Hauptprodukt, Anteil  lw. Zutat aus der Region, Anteil lw. Zutat aus der Schweiz, Anteil lw. Zutat Import, Anteil nicht lw. Zutat</t>
  </si>
  <si>
    <t>Die Wertschöpfung wird unten berechnet. Der Prozentsatz kann von Vorlieferant geliefert und hier eingegeben werden, Belege müssen beigelegt werden!</t>
  </si>
  <si>
    <t>2. Falls Wertschöpfung aus separater Berechnung entnommen wird, hier eintragen, sonst zur Berechnung der Wertschöpfung fortschreiten</t>
  </si>
  <si>
    <t>3. Auswahl: Betrieb der Halbfabrikat herstellt liegt: innerhalb oder ausserhalb (Auswahlliste)</t>
  </si>
  <si>
    <t>4. Preis pro kg der Zutaten lw. Ursprungs eintragen</t>
  </si>
  <si>
    <t>5. Entsprechende Werte für Lohnaufträge, Verpackungskosten und Transportkosten eintragen: Ausserhalb der Region: Minus, innerhalb der Region: Plus</t>
  </si>
  <si>
    <t>1. Verkaufspreis pro Prüfmenge eintragen</t>
  </si>
  <si>
    <t>2. allfällige Abzüge Lohnaufträge an Dritte, Verpackungs- und Transportkosten einteragen</t>
  </si>
  <si>
    <t>3. Bemerkungen eintragen</t>
  </si>
  <si>
    <t xml:space="preserve">6. Ergebniszellen der Berechnung: ins Hauptblatt übertragen werden 'Preis pro kg' und   'regional anrechenbare Wertschöpfung Halbfabrikat %'  </t>
  </si>
  <si>
    <t>6. Wenn keine regionale Zuteilung der Halbfabrikate gemacht wird: Eintragung der Menge in Spalte: Nicht berücksichtigtes Halbfabrikat. Beachte: Halbfabrikat wird als nicht regionale Zutat behandelt!</t>
  </si>
  <si>
    <t>5. Eintragen der Halbfabrikate wenn Hilfsberechnung Halbfabrikate nicht verwendet: Name, Zutaten lw. Ursprungs: Menge nach Herkunft: Regionale Zutat, CH Zutat, Importzutat. Zutaten nicht lw. Ursprungs: Menge</t>
  </si>
  <si>
    <t>4. Eintragen der Zutaten lw. Ursprungs: Name, Menge nach Herkunft : Regionale Zutat , CH Zutat, Importzutat und der Zutaten nicht landwirtschaftlichen Ursprungs</t>
  </si>
  <si>
    <t>7. Kontrolle: Wert in Zelle F46 'Total alle Zutaten' muss dem Wert  in Zelle B6 'Einheit/ Prüfmenge' entsprechen</t>
  </si>
  <si>
    <t xml:space="preserve">8. Lieferanten, Zertifikate und InfoXgen Bestätigungen für Zutaten nicht lw. Ursprungs eintragen. </t>
  </si>
  <si>
    <t>9. Wenn Wertschöpfungsberechnung berechnet: Eintragen der Kosten pro kg</t>
  </si>
  <si>
    <t>10. Halbfabrikate: Preis, Kosten und regionaler Anteil werden aus Hilfsberechnung übernommen, sofern diese errechnet wird. Ansonsten Hier eintragen: 'Preis' und 'davon regional anrechenbar'</t>
  </si>
  <si>
    <t>2. allfällige Zuschläge Lohnaufträge an Dritte, Verpackungs- und Transportkosten eintragen</t>
  </si>
  <si>
    <t>+regional anrechenbare WS Halbfabrikat 1 (nur berechnet, wenn berücksichtigt)</t>
  </si>
  <si>
    <t>+regional anrechenbare WS Halbfabrikat 2  (nur berechnet, wenn berücksichtigt)</t>
  </si>
  <si>
    <t>+regional anrechenbare WS Halbfabrikat 3  (nur berechnet, wenn berücksichtigt)</t>
  </si>
  <si>
    <t>+regional anrechenbare WS Halbfabrikat 2   (nur berechnet, wenn berücksichtigt)</t>
  </si>
  <si>
    <r>
      <t xml:space="preserve">+ Transportkosten
</t>
    </r>
    <r>
      <rPr>
        <sz val="10"/>
        <color theme="1"/>
        <rFont val="Calibri"/>
        <family val="2"/>
      </rPr>
      <t>Ist bei der Wertschöpfung in der Region zu berücksichtigen, wenn Transportunternehmen innerhalb der Region liegt</t>
    </r>
  </si>
  <si>
    <t xml:space="preserve">3. Prüfmenge Halbfabrikat festlegen: Kann dieselbe Menge oder unterschiedlich sein vom Anteil im Hauptprodukt (2.), z.B. Prüfmenge  100 kg </t>
  </si>
  <si>
    <r>
      <t xml:space="preserve">1. Rezepturprüfung </t>
    </r>
    <r>
      <rPr>
        <b/>
        <sz val="10"/>
        <rFont val="Calibri"/>
        <family val="2"/>
      </rPr>
      <t>ins Hauptblatt übertragene Mengen</t>
    </r>
  </si>
  <si>
    <r>
      <t xml:space="preserve">2.  Kosten / Wertschöpfung                                   </t>
    </r>
    <r>
      <rPr>
        <b/>
        <sz val="10"/>
        <color theme="1"/>
        <rFont val="Calibri"/>
        <family val="2"/>
      </rPr>
      <t>ins Hauptblatt übertragene Werte</t>
    </r>
  </si>
  <si>
    <t>total kg im End-produkt</t>
  </si>
  <si>
    <t xml:space="preserve">kann übereinstimmen mit der im Hauptprodukt eingesetzten Menge oder einer selbst festgelegten Prüfmenge, die anschliessend anteilsmässig in der Rezeptur des Hauptproduktes umgerechnet wird (Zeilen 108 und119) </t>
  </si>
  <si>
    <t xml:space="preserve">kann übereinstimmen mit der im Hauptprodukt eingesetzten Menge oder einer selbst festgelegten Prüfmenge, die anschliessend anteilsmässig in der Rezeptur des Hauptproduktes umgerechnet wird (Zeilen 67 und 78) </t>
  </si>
  <si>
    <t xml:space="preserve">kann übereinstimmen mit der im Hauptprodukt eingesetzten Menge oder einer selbst festgelegten Prüfmenge oder Prozentangabe, die anschliessend anteilsmässig in der Rezeptur des Hauptproduktes umgerechnet wird (Zeilen 26 und 37) </t>
  </si>
  <si>
    <t>Lieferant/ Bemerkung</t>
  </si>
  <si>
    <t>1. Name Unternehmen und Produkt eintragen</t>
  </si>
  <si>
    <t>2. Auswahl in Zelle I1, ob Hilfsberechnung Halbfabrikate benutzt oder nicht, Blatt "Hilfsberechnung_Halbfabrikate" kann im Fall des Nichtgebrauchs gelöscht werden.</t>
  </si>
  <si>
    <r>
      <t xml:space="preserve">Regionale Zutat kg* </t>
    </r>
    <r>
      <rPr>
        <b/>
        <sz val="8"/>
        <color theme="1"/>
        <rFont val="Calibri"/>
        <family val="2"/>
        <scheme val="minor"/>
      </rPr>
      <t>(inkl. CH-Zucker, Spezialitäten = kul. Erbe CH)</t>
    </r>
  </si>
  <si>
    <t>CH Zutat kg*</t>
  </si>
  <si>
    <t>kg*</t>
  </si>
  <si>
    <t>Import-zutat kg*</t>
  </si>
  <si>
    <t>Nicht berücksichtigtes Halb-fabrikat kg*</t>
  </si>
  <si>
    <t>Beschaffungskosten CHF pro kg*</t>
  </si>
  <si>
    <t>Anteil kg*</t>
  </si>
  <si>
    <t>*andere Einheit</t>
  </si>
  <si>
    <t>ja</t>
  </si>
  <si>
    <t>CHF</t>
  </si>
  <si>
    <t>Dropdown-Liste</t>
  </si>
  <si>
    <t>pro Einheit/Prüfmenge (z.B. 1 kg, 100 kg):</t>
  </si>
  <si>
    <t>5. Kontrolle: Total erfasste Zutaten  muss der Prüfmenge entsprechen (3 Kommastellen)</t>
  </si>
  <si>
    <t>3. Festlegung der Einheit / Prüfmenge ( z.B. 100 kg) in Zelle B6, Festlegung einer anderen Einheit als kg (z.B l/hl etc.) in Zelle F6, auf maximal 3 Kommastellen genau</t>
  </si>
  <si>
    <t>11. Ergebniszelle: G34: Anteil regionale Zutaten lw. Ursprungs Sollwert &gt;80%</t>
  </si>
  <si>
    <t xml:space="preserve">aus Halbfabrikat 1: </t>
  </si>
  <si>
    <r>
      <t xml:space="preserve"> Sollwert </t>
    </r>
    <r>
      <rPr>
        <b/>
        <sz val="10"/>
        <color theme="1"/>
        <rFont val="Calibri"/>
        <family val="2"/>
      </rPr>
      <t>≥</t>
    </r>
    <r>
      <rPr>
        <b/>
        <sz val="16.600000000000001"/>
        <color theme="1"/>
        <rFont val="Calibri"/>
        <family val="2"/>
      </rPr>
      <t xml:space="preserve"> </t>
    </r>
    <r>
      <rPr>
        <b/>
        <sz val="10"/>
        <color theme="1"/>
        <rFont val="Calibri"/>
        <family val="2"/>
        <scheme val="minor"/>
      </rPr>
      <t>80%</t>
    </r>
  </si>
  <si>
    <t>=Sollwert ≥ 66.67%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</si>
</sst>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00"/>
    <numFmt numFmtId="165" formatCode="_ * #,##0.000_ ;_ * \-#,##0.000_ ;_ * &quot;-&quot;??_ ;_ @_ "/>
  </numFmts>
  <fonts count="33">
    <font>
      <sz val="11"/>
      <color theme="1"/>
      <name val="Calibri"/>
      <family val="2"/>
      <scheme val="minor"/>
    </font>
    <font>
      <sz val="8"/>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b/>
      <sz val="10"/>
      <color theme="1"/>
      <name val="Calibri"/>
      <family val="2"/>
      <scheme val="minor"/>
    </font>
    <font>
      <sz val="10"/>
      <color theme="1"/>
      <name val="Calibri"/>
      <family val="2"/>
    </font>
    <font>
      <b/>
      <sz val="10"/>
      <color theme="1"/>
      <name val="Calibri"/>
      <family val="2"/>
    </font>
    <font>
      <b/>
      <sz val="10"/>
      <name val="Calibri"/>
      <family val="2"/>
      <scheme val="minor"/>
    </font>
    <font>
      <b/>
      <sz val="10"/>
      <name val="Calibri"/>
      <family val="2"/>
    </font>
    <font>
      <sz val="10"/>
      <color theme="5" tint="-0.499984740745262"/>
      <name val="Calibri"/>
      <family val="2"/>
    </font>
    <font>
      <sz val="10"/>
      <name val="Calibri"/>
      <family val="2"/>
    </font>
    <font>
      <b/>
      <sz val="14"/>
      <color theme="1"/>
      <name val="Calibri"/>
      <family val="2"/>
      <scheme val="minor"/>
    </font>
    <font>
      <b/>
      <sz val="14"/>
      <name val="Calibri"/>
      <family val="2"/>
    </font>
    <font>
      <sz val="8"/>
      <color theme="1"/>
      <name val="Calibri"/>
      <family val="2"/>
    </font>
    <font>
      <sz val="11"/>
      <color theme="1"/>
      <name val="Calibri"/>
      <family val="2"/>
    </font>
    <font>
      <sz val="9"/>
      <color theme="1"/>
      <name val="Calibri"/>
      <family val="2"/>
    </font>
    <font>
      <b/>
      <sz val="12"/>
      <color theme="1"/>
      <name val="Calibri"/>
      <family val="2"/>
    </font>
    <font>
      <sz val="10"/>
      <color rgb="FF000000"/>
      <name val="Calibri"/>
      <family val="2"/>
      <scheme val="minor"/>
    </font>
    <font>
      <b/>
      <sz val="10"/>
      <color rgb="FF000000"/>
      <name val="Calibri"/>
      <family val="2"/>
      <scheme val="minor"/>
    </font>
    <font>
      <sz val="9"/>
      <color rgb="FF000000"/>
      <name val="Calibri"/>
      <family val="2"/>
      <scheme val="minor"/>
    </font>
    <font>
      <sz val="10"/>
      <color theme="1"/>
      <name val="Calibri"/>
      <family val="2"/>
    </font>
    <font>
      <b/>
      <sz val="8"/>
      <color theme="1"/>
      <name val="Calibri"/>
      <family val="2"/>
      <scheme val="minor"/>
    </font>
    <font>
      <sz val="9"/>
      <color indexed="81"/>
      <name val="Tahoma"/>
      <family val="2"/>
    </font>
    <font>
      <b/>
      <sz val="10"/>
      <name val="Calibri  "/>
    </font>
    <font>
      <sz val="10"/>
      <color theme="1"/>
      <name val="Calibri  "/>
    </font>
    <font>
      <b/>
      <sz val="10"/>
      <color theme="1"/>
      <name val="Calibri  "/>
    </font>
    <font>
      <sz val="8"/>
      <color rgb="FFFF0000"/>
      <name val="Calibri"/>
      <family val="2"/>
      <scheme val="minor"/>
    </font>
    <font>
      <b/>
      <u/>
      <sz val="10"/>
      <color theme="1"/>
      <name val="Calibri"/>
      <family val="2"/>
    </font>
    <font>
      <sz val="10"/>
      <name val="Arial"/>
      <family val="2"/>
    </font>
    <font>
      <sz val="10"/>
      <name val="Calibri"/>
      <family val="2"/>
      <scheme val="minor"/>
    </font>
    <font>
      <b/>
      <sz val="16.600000000000001"/>
      <color theme="1"/>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FFC000"/>
        <bgColor indexed="64"/>
      </patternFill>
    </fill>
  </fills>
  <borders count="25">
    <border>
      <left/>
      <right/>
      <top/>
      <bottom/>
      <diagonal/>
    </border>
    <border>
      <left/>
      <right/>
      <top/>
      <bottom style="dotted">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64">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0" fillId="0" borderId="0"/>
  </cellStyleXfs>
  <cellXfs count="330">
    <xf numFmtId="0" fontId="0" fillId="0" borderId="0" xfId="0"/>
    <xf numFmtId="0" fontId="7" fillId="0" borderId="0" xfId="0" applyFont="1"/>
    <xf numFmtId="0" fontId="7" fillId="3" borderId="3" xfId="0" applyFont="1" applyFill="1" applyBorder="1" applyProtection="1">
      <protection locked="0"/>
    </xf>
    <xf numFmtId="43" fontId="7" fillId="3" borderId="3" xfId="1" applyFont="1" applyFill="1" applyBorder="1" applyAlignment="1" applyProtection="1">
      <alignment horizontal="center"/>
      <protection locked="0"/>
    </xf>
    <xf numFmtId="0" fontId="7" fillId="0" borderId="0" xfId="0" applyFont="1" applyBorder="1"/>
    <xf numFmtId="0" fontId="7" fillId="3" borderId="6" xfId="0" applyFont="1" applyFill="1" applyBorder="1" applyProtection="1">
      <protection locked="0"/>
    </xf>
    <xf numFmtId="0" fontId="10" fillId="0" borderId="0" xfId="0" applyFont="1"/>
    <xf numFmtId="0" fontId="7" fillId="0" borderId="1" xfId="0" applyFont="1" applyBorder="1" applyAlignment="1"/>
    <xf numFmtId="0" fontId="7" fillId="0" borderId="0" xfId="0" applyFont="1" applyBorder="1" applyAlignment="1"/>
    <xf numFmtId="0" fontId="7" fillId="0" borderId="1" xfId="0" applyFont="1" applyBorder="1"/>
    <xf numFmtId="0" fontId="7" fillId="0" borderId="1" xfId="0" applyFont="1" applyBorder="1" applyAlignment="1">
      <alignment horizontal="left"/>
    </xf>
    <xf numFmtId="0" fontId="8" fillId="2" borderId="4" xfId="0" applyFont="1" applyFill="1" applyBorder="1" applyAlignment="1">
      <alignment horizontal="left" vertical="center"/>
    </xf>
    <xf numFmtId="0" fontId="10" fillId="2" borderId="6" xfId="0" applyFont="1" applyFill="1" applyBorder="1" applyAlignment="1">
      <alignment horizontal="left" vertical="top" wrapText="1" shrinkToFit="1"/>
    </xf>
    <xf numFmtId="0" fontId="10" fillId="2" borderId="3" xfId="0" applyFont="1" applyFill="1" applyBorder="1" applyAlignment="1">
      <alignment horizontal="left" vertical="center" wrapText="1" shrinkToFit="1"/>
    </xf>
    <xf numFmtId="0" fontId="8" fillId="2" borderId="3" xfId="0" applyFont="1" applyFill="1" applyBorder="1" applyAlignment="1">
      <alignment horizontal="left" vertical="center"/>
    </xf>
    <xf numFmtId="0" fontId="7" fillId="0" borderId="0" xfId="0" applyFont="1" applyAlignment="1">
      <alignment horizontal="left"/>
    </xf>
    <xf numFmtId="9" fontId="15" fillId="0" borderId="3" xfId="2" applyFont="1" applyBorder="1" applyAlignment="1">
      <alignment vertical="top"/>
    </xf>
    <xf numFmtId="0" fontId="7" fillId="0" borderId="0" xfId="0" applyFont="1" applyAlignment="1">
      <alignment vertical="top"/>
    </xf>
    <xf numFmtId="0" fontId="15" fillId="0" borderId="3" xfId="0" applyFont="1" applyBorder="1"/>
    <xf numFmtId="0" fontId="7" fillId="0" borderId="6" xfId="0" applyFont="1" applyBorder="1" applyAlignment="1">
      <alignment vertical="center"/>
    </xf>
    <xf numFmtId="9" fontId="15" fillId="0" borderId="3" xfId="2" applyFont="1" applyBorder="1" applyAlignment="1">
      <alignment vertical="center"/>
    </xf>
    <xf numFmtId="0" fontId="8" fillId="0" borderId="4" xfId="0" quotePrefix="1" applyFont="1" applyBorder="1"/>
    <xf numFmtId="0" fontId="7" fillId="0" borderId="6" xfId="0" applyFont="1" applyBorder="1"/>
    <xf numFmtId="0" fontId="8" fillId="0" borderId="4" xfId="0" quotePrefix="1" applyFont="1" applyFill="1" applyBorder="1"/>
    <xf numFmtId="10" fontId="8" fillId="0" borderId="3" xfId="0" applyNumberFormat="1" applyFont="1" applyBorder="1"/>
    <xf numFmtId="0" fontId="10" fillId="0" borderId="6" xfId="0" quotePrefix="1" applyFont="1" applyBorder="1"/>
    <xf numFmtId="0" fontId="7" fillId="0" borderId="0" xfId="0" quotePrefix="1" applyFont="1"/>
    <xf numFmtId="0" fontId="8" fillId="0" borderId="0" xfId="0" applyFont="1"/>
    <xf numFmtId="0" fontId="7" fillId="3" borderId="0" xfId="0" applyFont="1" applyFill="1" applyBorder="1" applyAlignment="1" applyProtection="1">
      <protection locked="0"/>
    </xf>
    <xf numFmtId="0" fontId="7" fillId="3" borderId="3" xfId="0" applyFont="1" applyFill="1" applyBorder="1" applyAlignment="1" applyProtection="1">
      <alignment vertical="top"/>
      <protection locked="0"/>
    </xf>
    <xf numFmtId="0" fontId="5" fillId="0" borderId="0" xfId="0" applyFont="1" applyBorder="1" applyProtection="1"/>
    <xf numFmtId="0" fontId="5" fillId="0" borderId="0" xfId="0" applyFont="1" applyBorder="1" applyAlignment="1" applyProtection="1"/>
    <xf numFmtId="0" fontId="5" fillId="0" borderId="0" xfId="0" applyFont="1" applyProtection="1"/>
    <xf numFmtId="0" fontId="13" fillId="0" borderId="10" xfId="0" applyFont="1" applyBorder="1" applyProtection="1"/>
    <xf numFmtId="0" fontId="5" fillId="0" borderId="11" xfId="0" applyFont="1" applyBorder="1" applyAlignment="1" applyProtection="1">
      <alignment horizontal="left"/>
    </xf>
    <xf numFmtId="0" fontId="6" fillId="0" borderId="11" xfId="0" applyFont="1" applyBorder="1" applyProtection="1"/>
    <xf numFmtId="0" fontId="6" fillId="0" borderId="13" xfId="0" applyFont="1" applyBorder="1" applyProtection="1"/>
    <xf numFmtId="0" fontId="5" fillId="0" borderId="13" xfId="0" applyFont="1" applyBorder="1" applyAlignment="1" applyProtection="1">
      <alignment horizontal="left"/>
    </xf>
    <xf numFmtId="0" fontId="5" fillId="0" borderId="0" xfId="0" applyFont="1" applyBorder="1" applyAlignment="1" applyProtection="1">
      <alignment horizontal="left"/>
    </xf>
    <xf numFmtId="0" fontId="5" fillId="0" borderId="0" xfId="0" applyFont="1" applyAlignment="1" applyProtection="1">
      <alignment horizontal="left"/>
    </xf>
    <xf numFmtId="0" fontId="6" fillId="0" borderId="8" xfId="0" applyFont="1" applyBorder="1" applyProtection="1"/>
    <xf numFmtId="0" fontId="5" fillId="3" borderId="3" xfId="0" applyFont="1" applyFill="1" applyBorder="1" applyProtection="1"/>
    <xf numFmtId="0" fontId="5" fillId="0" borderId="0" xfId="0" applyFont="1" applyFill="1" applyBorder="1" applyProtection="1"/>
    <xf numFmtId="0" fontId="5" fillId="0" borderId="8" xfId="0" applyFont="1" applyBorder="1" applyAlignment="1" applyProtection="1">
      <alignment horizontal="left"/>
    </xf>
    <xf numFmtId="0" fontId="5" fillId="0" borderId="9" xfId="0" applyFont="1" applyBorder="1" applyAlignment="1" applyProtection="1">
      <alignment horizontal="left"/>
    </xf>
    <xf numFmtId="0" fontId="6" fillId="0" borderId="0" xfId="0" applyFont="1" applyBorder="1" applyProtection="1"/>
    <xf numFmtId="0" fontId="6" fillId="7" borderId="3" xfId="0" applyFont="1" applyFill="1" applyBorder="1" applyAlignment="1" applyProtection="1">
      <alignment horizontal="left" vertical="top"/>
    </xf>
    <xf numFmtId="0" fontId="6" fillId="7" borderId="3" xfId="0" applyFont="1" applyFill="1" applyBorder="1" applyAlignment="1" applyProtection="1">
      <alignment horizontal="left" vertical="top" wrapText="1"/>
    </xf>
    <xf numFmtId="43" fontId="5" fillId="0" borderId="3" xfId="0" applyNumberFormat="1" applyFont="1" applyBorder="1" applyProtection="1"/>
    <xf numFmtId="10" fontId="5" fillId="4" borderId="3" xfId="2" applyNumberFormat="1" applyFont="1" applyFill="1" applyBorder="1" applyProtection="1"/>
    <xf numFmtId="2" fontId="6" fillId="0" borderId="0" xfId="0" applyNumberFormat="1" applyFont="1" applyBorder="1" applyProtection="1"/>
    <xf numFmtId="10" fontId="6" fillId="0" borderId="0" xfId="2" applyNumberFormat="1" applyFont="1" applyBorder="1" applyProtection="1"/>
    <xf numFmtId="0" fontId="5" fillId="0" borderId="9" xfId="0" applyFont="1" applyBorder="1" applyProtection="1"/>
    <xf numFmtId="0" fontId="5" fillId="0" borderId="8" xfId="0" applyFont="1" applyBorder="1" applyProtection="1"/>
    <xf numFmtId="0" fontId="6" fillId="0" borderId="4" xfId="0" applyFont="1" applyBorder="1" applyProtection="1"/>
    <xf numFmtId="0" fontId="6" fillId="0" borderId="12" xfId="0" applyFont="1" applyBorder="1" applyProtection="1"/>
    <xf numFmtId="0" fontId="5" fillId="0" borderId="2" xfId="0" applyFont="1" applyBorder="1" applyProtection="1"/>
    <xf numFmtId="0" fontId="10" fillId="0" borderId="0" xfId="0" applyFont="1" applyBorder="1" applyProtection="1"/>
    <xf numFmtId="0" fontId="22" fillId="0" borderId="0" xfId="0" applyFont="1" applyBorder="1" applyProtection="1"/>
    <xf numFmtId="0" fontId="7" fillId="0" borderId="0" xfId="0" applyFont="1" applyBorder="1" applyProtection="1"/>
    <xf numFmtId="0" fontId="7" fillId="0" borderId="0" xfId="0" applyFont="1" applyProtection="1"/>
    <xf numFmtId="0" fontId="7" fillId="0" borderId="0" xfId="0" applyFont="1" applyBorder="1" applyAlignment="1" applyProtection="1">
      <alignment horizontal="right"/>
    </xf>
    <xf numFmtId="0" fontId="14" fillId="0" borderId="0" xfId="0" applyFont="1" applyBorder="1" applyProtection="1"/>
    <xf numFmtId="0" fontId="7" fillId="0" borderId="11" xfId="0" applyFont="1" applyBorder="1" applyProtection="1"/>
    <xf numFmtId="0" fontId="7" fillId="0" borderId="13" xfId="0" applyFont="1" applyBorder="1" applyProtection="1"/>
    <xf numFmtId="0" fontId="7" fillId="0" borderId="9" xfId="0" applyFont="1" applyBorder="1" applyProtection="1"/>
    <xf numFmtId="0" fontId="8" fillId="0" borderId="8" xfId="0" applyFont="1" applyBorder="1" applyProtection="1"/>
    <xf numFmtId="0" fontId="7" fillId="0" borderId="8" xfId="0" applyFont="1" applyBorder="1" applyProtection="1"/>
    <xf numFmtId="0" fontId="8" fillId="0" borderId="0" xfId="0" applyFont="1" applyBorder="1" applyProtection="1"/>
    <xf numFmtId="0" fontId="7" fillId="0" borderId="2" xfId="0" applyFont="1" applyBorder="1" applyProtection="1"/>
    <xf numFmtId="0" fontId="7" fillId="0" borderId="14" xfId="0" applyFont="1" applyBorder="1" applyProtection="1"/>
    <xf numFmtId="0" fontId="7" fillId="0" borderId="0" xfId="0" applyFont="1" applyFill="1" applyBorder="1" applyProtection="1"/>
    <xf numFmtId="0" fontId="7" fillId="0" borderId="9" xfId="0" applyFont="1" applyFill="1" applyBorder="1" applyProtection="1"/>
    <xf numFmtId="0" fontId="7" fillId="0" borderId="15" xfId="0" applyFont="1" applyBorder="1" applyProtection="1"/>
    <xf numFmtId="0" fontId="7" fillId="0" borderId="12" xfId="0" applyFont="1" applyFill="1" applyBorder="1" applyAlignment="1" applyProtection="1">
      <alignment horizontal="left"/>
    </xf>
    <xf numFmtId="0" fontId="7" fillId="0" borderId="2" xfId="0" applyFont="1" applyFill="1" applyBorder="1" applyAlignment="1" applyProtection="1">
      <alignment horizontal="left"/>
    </xf>
    <xf numFmtId="0" fontId="8" fillId="0" borderId="12" xfId="0" applyFont="1" applyBorder="1" applyProtection="1"/>
    <xf numFmtId="0" fontId="8" fillId="7" borderId="3" xfId="0" applyFont="1" applyFill="1" applyBorder="1" applyAlignment="1" applyProtection="1">
      <alignment horizontal="left" vertical="top" wrapText="1"/>
    </xf>
    <xf numFmtId="0" fontId="8" fillId="0" borderId="3" xfId="0" applyFont="1" applyFill="1" applyBorder="1" applyAlignment="1" applyProtection="1">
      <alignment vertical="top" wrapText="1"/>
    </xf>
    <xf numFmtId="0" fontId="8" fillId="6" borderId="3" xfId="0" applyFont="1" applyFill="1" applyBorder="1" applyAlignment="1" applyProtection="1">
      <alignment horizontal="left" vertical="top" wrapText="1"/>
    </xf>
    <xf numFmtId="9" fontId="7" fillId="0" borderId="3" xfId="2" applyFont="1" applyFill="1" applyBorder="1" applyProtection="1"/>
    <xf numFmtId="0" fontId="7" fillId="0" borderId="3" xfId="0" applyFont="1" applyBorder="1" applyAlignment="1" applyProtection="1"/>
    <xf numFmtId="43" fontId="7" fillId="0" borderId="3" xfId="0" applyNumberFormat="1" applyFont="1" applyFill="1" applyBorder="1" applyProtection="1"/>
    <xf numFmtId="0" fontId="7" fillId="4" borderId="4" xfId="0" applyFont="1" applyFill="1" applyBorder="1" applyProtection="1"/>
    <xf numFmtId="0" fontId="7" fillId="4" borderId="6" xfId="0" applyFont="1" applyFill="1" applyBorder="1" applyProtection="1"/>
    <xf numFmtId="0" fontId="8" fillId="0" borderId="4" xfId="0" applyFont="1" applyFill="1" applyBorder="1" applyProtection="1"/>
    <xf numFmtId="0" fontId="7" fillId="0" borderId="7" xfId="0" applyFont="1" applyBorder="1" applyProtection="1"/>
    <xf numFmtId="43" fontId="7" fillId="0" borderId="7" xfId="0" applyNumberFormat="1" applyFont="1" applyFill="1" applyBorder="1" applyAlignment="1" applyProtection="1">
      <alignment horizontal="left"/>
    </xf>
    <xf numFmtId="0" fontId="11" fillId="4" borderId="3" xfId="0" applyFont="1" applyFill="1" applyBorder="1" applyProtection="1"/>
    <xf numFmtId="0" fontId="11" fillId="4" borderId="6" xfId="0" applyFont="1" applyFill="1" applyBorder="1" applyProtection="1"/>
    <xf numFmtId="43" fontId="7" fillId="4" borderId="8" xfId="1" applyFont="1" applyFill="1" applyBorder="1" applyProtection="1"/>
    <xf numFmtId="43" fontId="7" fillId="4" borderId="0" xfId="1" applyFont="1" applyFill="1" applyBorder="1" applyProtection="1"/>
    <xf numFmtId="0" fontId="7" fillId="0" borderId="0" xfId="0" applyFont="1" applyBorder="1" applyAlignment="1" applyProtection="1"/>
    <xf numFmtId="0" fontId="7" fillId="0" borderId="9" xfId="0" applyFont="1" applyBorder="1" applyAlignment="1" applyProtection="1"/>
    <xf numFmtId="0" fontId="18" fillId="0" borderId="10" xfId="0" applyFont="1" applyBorder="1" applyAlignment="1" applyProtection="1"/>
    <xf numFmtId="0" fontId="12" fillId="0" borderId="11" xfId="0" applyFont="1" applyFill="1" applyBorder="1" applyProtection="1"/>
    <xf numFmtId="0" fontId="8" fillId="0" borderId="3" xfId="0" applyFont="1" applyBorder="1" applyProtection="1"/>
    <xf numFmtId="0" fontId="8" fillId="0" borderId="6" xfId="0" applyFont="1" applyBorder="1" applyProtection="1"/>
    <xf numFmtId="0" fontId="7" fillId="0" borderId="8" xfId="0" applyFont="1" applyBorder="1" applyAlignment="1" applyProtection="1"/>
    <xf numFmtId="0" fontId="12" fillId="0" borderId="0" xfId="0" applyFont="1" applyFill="1" applyBorder="1" applyAlignment="1" applyProtection="1">
      <alignment horizontal="left"/>
    </xf>
    <xf numFmtId="0" fontId="12" fillId="0" borderId="3" xfId="0" applyFont="1" applyFill="1" applyBorder="1" applyAlignment="1" applyProtection="1">
      <alignment horizontal="left"/>
    </xf>
    <xf numFmtId="10" fontId="8" fillId="0" borderId="0" xfId="2" applyNumberFormat="1" applyFont="1" applyBorder="1" applyProtection="1"/>
    <xf numFmtId="2" fontId="8" fillId="0" borderId="0" xfId="0" applyNumberFormat="1" applyFont="1" applyBorder="1" applyProtection="1"/>
    <xf numFmtId="43" fontId="7" fillId="0" borderId="3" xfId="1" applyFont="1" applyFill="1" applyBorder="1" applyAlignment="1" applyProtection="1">
      <alignment horizontal="left"/>
    </xf>
    <xf numFmtId="0" fontId="7" fillId="0" borderId="8" xfId="0" quotePrefix="1" applyFont="1" applyBorder="1" applyProtection="1"/>
    <xf numFmtId="0" fontId="7" fillId="0" borderId="16" xfId="0" applyFont="1" applyBorder="1" applyProtection="1"/>
    <xf numFmtId="0" fontId="7" fillId="0" borderId="16" xfId="0" applyFont="1" applyBorder="1" applyAlignment="1" applyProtection="1">
      <alignment vertical="top" wrapText="1"/>
    </xf>
    <xf numFmtId="0" fontId="7" fillId="4" borderId="3" xfId="0" applyFont="1" applyFill="1" applyBorder="1" applyProtection="1"/>
    <xf numFmtId="43" fontId="7" fillId="0" borderId="0" xfId="1" applyFont="1" applyBorder="1" applyProtection="1"/>
    <xf numFmtId="2" fontId="8" fillId="0" borderId="8" xfId="0" quotePrefix="1" applyNumberFormat="1" applyFont="1" applyFill="1" applyBorder="1" applyProtection="1"/>
    <xf numFmtId="0" fontId="19" fillId="0" borderId="2" xfId="0" applyFont="1" applyBorder="1" applyProtection="1"/>
    <xf numFmtId="9" fontId="8" fillId="0" borderId="3" xfId="2" applyFont="1" applyFill="1" applyBorder="1" applyProtection="1"/>
    <xf numFmtId="0" fontId="5" fillId="0" borderId="2" xfId="0" applyFont="1" applyBorder="1" applyAlignment="1" applyProtection="1">
      <alignment horizontal="left"/>
    </xf>
    <xf numFmtId="0" fontId="5" fillId="0" borderId="9" xfId="0" quotePrefix="1" applyFont="1" applyBorder="1" applyAlignment="1" applyProtection="1">
      <alignment horizontal="left" vertical="top" wrapText="1"/>
    </xf>
    <xf numFmtId="0" fontId="6" fillId="0" borderId="2" xfId="0" applyFont="1" applyBorder="1" applyProtection="1"/>
    <xf numFmtId="0" fontId="6" fillId="0" borderId="14" xfId="0" applyFont="1" applyBorder="1" applyProtection="1"/>
    <xf numFmtId="0" fontId="5" fillId="0" borderId="14" xfId="0" applyFont="1" applyFill="1" applyBorder="1" applyProtection="1"/>
    <xf numFmtId="0" fontId="6" fillId="7" borderId="4" xfId="0" applyFont="1" applyFill="1" applyBorder="1" applyAlignment="1" applyProtection="1">
      <alignment vertical="top"/>
    </xf>
    <xf numFmtId="0" fontId="5" fillId="0" borderId="11" xfId="0" applyFont="1" applyBorder="1" applyProtection="1"/>
    <xf numFmtId="2" fontId="6" fillId="0" borderId="0" xfId="0" quotePrefix="1" applyNumberFormat="1" applyFont="1" applyBorder="1" applyProtection="1"/>
    <xf numFmtId="0" fontId="9" fillId="0" borderId="10" xfId="0" applyFont="1" applyBorder="1" applyProtection="1"/>
    <xf numFmtId="0" fontId="5" fillId="0" borderId="11" xfId="0" applyFont="1" applyBorder="1" applyAlignment="1" applyProtection="1"/>
    <xf numFmtId="0" fontId="5" fillId="0" borderId="13" xfId="0" applyFont="1" applyBorder="1" applyProtection="1"/>
    <xf numFmtId="0" fontId="9" fillId="0" borderId="8" xfId="0" applyFont="1" applyBorder="1" applyProtection="1"/>
    <xf numFmtId="2" fontId="6" fillId="0" borderId="7" xfId="0" applyNumberFormat="1" applyFont="1" applyBorder="1" applyProtection="1"/>
    <xf numFmtId="0" fontId="5" fillId="0" borderId="7" xfId="0" applyFont="1" applyBorder="1" applyProtection="1"/>
    <xf numFmtId="43" fontId="5" fillId="4" borderId="7" xfId="1" applyFont="1" applyFill="1" applyBorder="1" applyAlignment="1" applyProtection="1">
      <alignment horizontal="left"/>
    </xf>
    <xf numFmtId="0" fontId="6" fillId="7" borderId="3" xfId="0" applyFont="1" applyFill="1" applyBorder="1" applyAlignment="1" applyProtection="1">
      <alignment vertical="top" wrapText="1"/>
    </xf>
    <xf numFmtId="0" fontId="12" fillId="0" borderId="0" xfId="0" applyFont="1" applyFill="1" applyBorder="1" applyAlignment="1" applyProtection="1">
      <alignment horizontal="left" vertical="top" wrapText="1"/>
    </xf>
    <xf numFmtId="0" fontId="10" fillId="0" borderId="11" xfId="0" applyFont="1" applyBorder="1" applyAlignment="1" applyProtection="1">
      <alignment vertical="top"/>
    </xf>
    <xf numFmtId="0" fontId="8" fillId="0" borderId="8" xfId="0" applyFont="1" applyBorder="1" applyAlignment="1" applyProtection="1">
      <alignment vertical="top"/>
    </xf>
    <xf numFmtId="0" fontId="13" fillId="0" borderId="11" xfId="0" applyFont="1" applyBorder="1" applyProtection="1"/>
    <xf numFmtId="0" fontId="6" fillId="7" borderId="4" xfId="0" applyFont="1" applyFill="1" applyBorder="1" applyAlignment="1" applyProtection="1">
      <alignment horizontal="left" vertical="top" wrapText="1"/>
    </xf>
    <xf numFmtId="0" fontId="5" fillId="0" borderId="3" xfId="0" applyFont="1" applyBorder="1" applyProtection="1"/>
    <xf numFmtId="9" fontId="8" fillId="0" borderId="3" xfId="2" applyFont="1" applyBorder="1" applyProtection="1"/>
    <xf numFmtId="0" fontId="17" fillId="0" borderId="15" xfId="0" applyFont="1" applyBorder="1" applyAlignment="1" applyProtection="1">
      <alignment vertical="top" wrapText="1"/>
    </xf>
    <xf numFmtId="43" fontId="7" fillId="0" borderId="6" xfId="0" applyNumberFormat="1" applyFont="1" applyFill="1" applyBorder="1" applyAlignment="1" applyProtection="1">
      <alignment horizontal="left"/>
    </xf>
    <xf numFmtId="43" fontId="5" fillId="0" borderId="17" xfId="0" applyNumberFormat="1" applyFont="1" applyBorder="1" applyProtection="1"/>
    <xf numFmtId="10" fontId="5" fillId="4" borderId="17" xfId="2" applyNumberFormat="1" applyFont="1" applyFill="1" applyBorder="1" applyProtection="1"/>
    <xf numFmtId="0" fontId="5" fillId="4" borderId="12" xfId="0" applyFont="1" applyFill="1" applyBorder="1" applyProtection="1"/>
    <xf numFmtId="2" fontId="6" fillId="0" borderId="2" xfId="0" applyNumberFormat="1" applyFont="1" applyBorder="1" applyProtection="1"/>
    <xf numFmtId="9" fontId="7" fillId="9" borderId="3" xfId="0" applyNumberFormat="1" applyFont="1" applyFill="1" applyBorder="1" applyAlignment="1" applyProtection="1">
      <alignment vertical="top"/>
      <protection locked="0"/>
    </xf>
    <xf numFmtId="0" fontId="8" fillId="0" borderId="8" xfId="0" applyFont="1" applyFill="1" applyBorder="1" applyProtection="1"/>
    <xf numFmtId="0" fontId="8" fillId="0" borderId="7" xfId="0" applyFont="1" applyBorder="1" applyProtection="1"/>
    <xf numFmtId="43" fontId="7" fillId="0" borderId="3" xfId="1" applyFont="1" applyBorder="1" applyProtection="1"/>
    <xf numFmtId="0" fontId="10" fillId="0" borderId="8" xfId="0" applyFont="1" applyFill="1" applyBorder="1" applyAlignment="1" applyProtection="1">
      <alignment horizontal="left" vertical="top" wrapText="1"/>
    </xf>
    <xf numFmtId="2" fontId="12" fillId="0" borderId="8" xfId="0" quotePrefix="1" applyNumberFormat="1" applyFont="1" applyFill="1" applyBorder="1" applyAlignment="1" applyProtection="1"/>
    <xf numFmtId="9" fontId="7" fillId="5" borderId="3" xfId="0" applyNumberFormat="1" applyFont="1" applyFill="1" applyBorder="1" applyAlignment="1" applyProtection="1">
      <alignment vertical="top"/>
      <protection locked="0"/>
    </xf>
    <xf numFmtId="0" fontId="8" fillId="0" borderId="15" xfId="0" applyFont="1" applyBorder="1" applyAlignment="1" applyProtection="1">
      <alignment vertical="top"/>
    </xf>
    <xf numFmtId="0" fontId="0" fillId="0" borderId="0" xfId="0" applyProtection="1"/>
    <xf numFmtId="0" fontId="5" fillId="9" borderId="3" xfId="0" applyFont="1" applyFill="1" applyBorder="1" applyAlignment="1" applyProtection="1">
      <protection locked="0"/>
    </xf>
    <xf numFmtId="43" fontId="5" fillId="5" borderId="21" xfId="0" applyNumberFormat="1" applyFont="1" applyFill="1" applyBorder="1" applyProtection="1">
      <protection locked="0"/>
    </xf>
    <xf numFmtId="43" fontId="5" fillId="5" borderId="5" xfId="0" applyNumberFormat="1" applyFont="1" applyFill="1" applyBorder="1" applyProtection="1">
      <protection locked="0"/>
    </xf>
    <xf numFmtId="43" fontId="5" fillId="5" borderId="24" xfId="0" applyNumberFormat="1" applyFont="1" applyFill="1" applyBorder="1" applyProtection="1">
      <protection locked="0"/>
    </xf>
    <xf numFmtId="0" fontId="10" fillId="2" borderId="3" xfId="0" applyFont="1" applyFill="1" applyBorder="1" applyAlignment="1">
      <alignment horizontal="center" vertical="center" wrapText="1" shrinkToFit="1"/>
    </xf>
    <xf numFmtId="0" fontId="26" fillId="0" borderId="0" xfId="0" applyFont="1" applyProtection="1"/>
    <xf numFmtId="0" fontId="26" fillId="0" borderId="0" xfId="0" applyFont="1"/>
    <xf numFmtId="2" fontId="20" fillId="0" borderId="12" xfId="0" applyNumberFormat="1" applyFont="1" applyBorder="1" applyProtection="1"/>
    <xf numFmtId="0" fontId="10" fillId="0" borderId="11" xfId="0" applyFont="1" applyBorder="1" applyAlignment="1" applyProtection="1">
      <alignment vertical="top" wrapText="1"/>
    </xf>
    <xf numFmtId="0" fontId="10" fillId="0" borderId="13" xfId="0" applyFont="1" applyBorder="1" applyAlignment="1" applyProtection="1">
      <alignment vertical="top" wrapText="1"/>
    </xf>
    <xf numFmtId="0" fontId="7" fillId="0" borderId="6" xfId="0" applyFont="1" applyBorder="1" applyProtection="1"/>
    <xf numFmtId="0" fontId="18" fillId="0" borderId="8" xfId="0" applyFont="1" applyBorder="1" applyProtection="1"/>
    <xf numFmtId="9" fontId="15" fillId="0" borderId="0" xfId="2" applyFont="1" applyBorder="1" applyProtection="1"/>
    <xf numFmtId="9" fontId="15" fillId="0" borderId="9" xfId="2" applyFont="1" applyBorder="1" applyProtection="1"/>
    <xf numFmtId="0" fontId="6" fillId="0" borderId="15" xfId="0" applyFont="1" applyBorder="1" applyProtection="1"/>
    <xf numFmtId="43" fontId="6" fillId="4" borderId="15" xfId="1" applyFont="1" applyFill="1" applyBorder="1" applyProtection="1"/>
    <xf numFmtId="10" fontId="6" fillId="4" borderId="15" xfId="2" applyNumberFormat="1" applyFont="1" applyFill="1" applyBorder="1" applyProtection="1"/>
    <xf numFmtId="0" fontId="5" fillId="4" borderId="4" xfId="0" applyFont="1" applyFill="1" applyBorder="1" applyProtection="1"/>
    <xf numFmtId="10" fontId="6" fillId="0" borderId="14" xfId="2" applyNumberFormat="1" applyFont="1" applyBorder="1" applyProtection="1"/>
    <xf numFmtId="0" fontId="8" fillId="0" borderId="0" xfId="0" applyFont="1" applyBorder="1" applyAlignment="1">
      <alignment horizontal="right"/>
    </xf>
    <xf numFmtId="0" fontId="8" fillId="0" borderId="4" xfId="0" quotePrefix="1" applyFont="1" applyBorder="1" applyAlignment="1">
      <alignment vertical="center"/>
    </xf>
    <xf numFmtId="0" fontId="17" fillId="0" borderId="0" xfId="0" applyFont="1" applyProtection="1"/>
    <xf numFmtId="0" fontId="29" fillId="0" borderId="0" xfId="0" applyFont="1" applyProtection="1"/>
    <xf numFmtId="10" fontId="5" fillId="4" borderId="4" xfId="2" applyNumberFormat="1" applyFont="1" applyFill="1" applyBorder="1" applyProtection="1"/>
    <xf numFmtId="43" fontId="5" fillId="0" borderId="20" xfId="0" applyNumberFormat="1" applyFont="1" applyFill="1" applyBorder="1" applyProtection="1"/>
    <xf numFmtId="43" fontId="5" fillId="0" borderId="3" xfId="0" applyNumberFormat="1" applyFont="1" applyFill="1" applyBorder="1" applyProtection="1"/>
    <xf numFmtId="0" fontId="5" fillId="0" borderId="3" xfId="0" applyFont="1" applyFill="1" applyBorder="1" applyProtection="1"/>
    <xf numFmtId="0" fontId="25" fillId="0" borderId="0" xfId="0" applyFont="1" applyProtection="1">
      <protection locked="0"/>
    </xf>
    <xf numFmtId="0" fontId="26" fillId="0" borderId="0" xfId="0" applyFont="1" applyProtection="1">
      <protection locked="0"/>
    </xf>
    <xf numFmtId="0" fontId="26" fillId="0" borderId="0" xfId="0" applyFont="1" applyAlignment="1" applyProtection="1">
      <alignment horizontal="center"/>
      <protection locked="0"/>
    </xf>
    <xf numFmtId="0" fontId="26" fillId="0" borderId="11" xfId="0" applyFont="1" applyBorder="1" applyProtection="1">
      <protection locked="0"/>
    </xf>
    <xf numFmtId="0" fontId="26" fillId="0" borderId="11" xfId="0" applyFont="1" applyBorder="1" applyAlignment="1" applyProtection="1">
      <alignment horizontal="center"/>
      <protection locked="0"/>
    </xf>
    <xf numFmtId="0" fontId="26" fillId="0" borderId="13" xfId="0" applyFont="1" applyBorder="1" applyProtection="1">
      <protection locked="0"/>
    </xf>
    <xf numFmtId="0" fontId="26" fillId="0" borderId="0" xfId="0" applyFont="1" applyBorder="1" applyProtection="1">
      <protection locked="0"/>
    </xf>
    <xf numFmtId="0" fontId="26" fillId="0" borderId="0" xfId="0" applyFont="1" applyBorder="1" applyAlignment="1" applyProtection="1">
      <alignment horizontal="center"/>
      <protection locked="0"/>
    </xf>
    <xf numFmtId="0" fontId="26" fillId="0" borderId="9" xfId="0" applyFont="1" applyBorder="1" applyProtection="1">
      <protection locked="0"/>
    </xf>
    <xf numFmtId="0" fontId="26" fillId="0" borderId="2" xfId="0" applyFont="1" applyBorder="1" applyProtection="1">
      <protection locked="0"/>
    </xf>
    <xf numFmtId="0" fontId="26" fillId="0" borderId="2" xfId="0" applyFont="1" applyBorder="1" applyAlignment="1" applyProtection="1">
      <alignment horizontal="center"/>
      <protection locked="0"/>
    </xf>
    <xf numFmtId="0" fontId="26" fillId="0" borderId="14" xfId="0" applyFont="1" applyBorder="1" applyProtection="1">
      <protection locked="0"/>
    </xf>
    <xf numFmtId="0" fontId="8" fillId="0" borderId="0" xfId="0" applyFont="1" applyProtection="1"/>
    <xf numFmtId="0" fontId="17" fillId="0" borderId="0" xfId="0" quotePrefix="1" applyFont="1" applyProtection="1"/>
    <xf numFmtId="0" fontId="8" fillId="0" borderId="4" xfId="0" quotePrefix="1" applyFont="1" applyBorder="1" applyAlignment="1" applyProtection="1">
      <alignment vertical="center"/>
    </xf>
    <xf numFmtId="0" fontId="7" fillId="0" borderId="6" xfId="0" applyFont="1" applyBorder="1" applyAlignment="1" applyProtection="1">
      <alignment vertical="center"/>
    </xf>
    <xf numFmtId="9" fontId="15" fillId="0" borderId="3" xfId="2" applyFont="1" applyBorder="1" applyAlignment="1" applyProtection="1">
      <alignment vertical="center"/>
    </xf>
    <xf numFmtId="0" fontId="8" fillId="0" borderId="4" xfId="0" quotePrefix="1" applyFont="1" applyBorder="1" applyProtection="1"/>
    <xf numFmtId="0" fontId="8" fillId="0" borderId="4" xfId="0" quotePrefix="1" applyFont="1" applyFill="1" applyBorder="1" applyProtection="1"/>
    <xf numFmtId="10" fontId="8" fillId="0" borderId="3" xfId="0" applyNumberFormat="1" applyFont="1" applyBorder="1" applyProtection="1"/>
    <xf numFmtId="0" fontId="5" fillId="0" borderId="0" xfId="0" applyFont="1" applyAlignment="1" applyProtection="1">
      <alignment vertical="top"/>
    </xf>
    <xf numFmtId="0" fontId="28" fillId="3" borderId="18" xfId="0" quotePrefix="1" applyFont="1" applyFill="1" applyBorder="1" applyAlignment="1" applyProtection="1">
      <alignment vertical="top" wrapText="1"/>
      <protection locked="0"/>
    </xf>
    <xf numFmtId="43" fontId="7" fillId="3" borderId="7" xfId="1" applyNumberFormat="1" applyFont="1" applyFill="1" applyBorder="1" applyAlignment="1" applyProtection="1">
      <alignment horizontal="left" vertical="top"/>
      <protection locked="0"/>
    </xf>
    <xf numFmtId="43" fontId="7" fillId="0" borderId="7" xfId="1" applyNumberFormat="1" applyFont="1" applyBorder="1" applyAlignment="1" applyProtection="1">
      <alignment horizontal="left"/>
      <protection locked="0"/>
    </xf>
    <xf numFmtId="43" fontId="12" fillId="4" borderId="7" xfId="1" applyNumberFormat="1" applyFont="1" applyFill="1" applyBorder="1" applyAlignment="1" applyProtection="1">
      <alignment horizontal="left"/>
    </xf>
    <xf numFmtId="43" fontId="7" fillId="3" borderId="7" xfId="1" applyNumberFormat="1" applyFont="1" applyFill="1" applyBorder="1" applyAlignment="1" applyProtection="1">
      <alignment vertical="center"/>
      <protection locked="0"/>
    </xf>
    <xf numFmtId="43" fontId="7" fillId="0" borderId="7" xfId="1" applyNumberFormat="1" applyFont="1" applyFill="1" applyBorder="1" applyAlignment="1" applyProtection="1">
      <alignment vertical="center"/>
    </xf>
    <xf numFmtId="43" fontId="7" fillId="4" borderId="7" xfId="1" applyNumberFormat="1" applyFont="1" applyFill="1" applyBorder="1" applyAlignment="1" applyProtection="1">
      <alignment vertical="center"/>
    </xf>
    <xf numFmtId="43" fontId="7" fillId="4" borderId="7" xfId="1" applyNumberFormat="1" applyFont="1" applyFill="1" applyBorder="1" applyProtection="1"/>
    <xf numFmtId="43" fontId="7" fillId="0" borderId="0" xfId="0" applyNumberFormat="1" applyFont="1"/>
    <xf numFmtId="43" fontId="7" fillId="0" borderId="7" xfId="1" applyNumberFormat="1" applyFont="1" applyBorder="1"/>
    <xf numFmtId="43" fontId="5" fillId="0" borderId="16" xfId="0" applyNumberFormat="1" applyFont="1" applyFill="1" applyBorder="1" applyProtection="1"/>
    <xf numFmtId="0" fontId="7" fillId="3" borderId="4" xfId="0" applyFont="1" applyFill="1" applyBorder="1" applyAlignment="1" applyProtection="1">
      <alignment horizontal="left" vertical="top"/>
      <protection locked="0"/>
    </xf>
    <xf numFmtId="0" fontId="7" fillId="3" borderId="6" xfId="0" applyFont="1" applyFill="1" applyBorder="1" applyAlignment="1" applyProtection="1">
      <alignment horizontal="left" vertical="top"/>
      <protection locked="0"/>
    </xf>
    <xf numFmtId="43" fontId="7" fillId="0" borderId="0" xfId="0" applyNumberFormat="1" applyFont="1" applyAlignment="1">
      <alignment vertical="top"/>
    </xf>
    <xf numFmtId="43" fontId="7" fillId="0" borderId="0" xfId="0" applyNumberFormat="1" applyFont="1" applyProtection="1"/>
    <xf numFmtId="43" fontId="7" fillId="0" borderId="7" xfId="1" applyNumberFormat="1" applyFont="1" applyBorder="1" applyProtection="1"/>
    <xf numFmtId="165" fontId="7" fillId="3" borderId="3" xfId="1" applyNumberFormat="1" applyFont="1" applyFill="1" applyBorder="1" applyAlignment="1" applyProtection="1">
      <alignment horizontal="center"/>
      <protection locked="0"/>
    </xf>
    <xf numFmtId="165" fontId="7" fillId="3" borderId="3" xfId="1" applyNumberFormat="1" applyFont="1" applyFill="1" applyBorder="1" applyProtection="1">
      <protection locked="0"/>
    </xf>
    <xf numFmtId="165" fontId="7" fillId="4" borderId="3" xfId="1" applyNumberFormat="1" applyFont="1" applyFill="1" applyBorder="1" applyProtection="1"/>
    <xf numFmtId="165" fontId="11" fillId="4" borderId="3" xfId="1" applyNumberFormat="1" applyFont="1" applyFill="1" applyBorder="1" applyProtection="1"/>
    <xf numFmtId="165" fontId="7" fillId="0" borderId="3" xfId="1" applyNumberFormat="1" applyFont="1" applyBorder="1" applyProtection="1"/>
    <xf numFmtId="165" fontId="7" fillId="0" borderId="3" xfId="0" applyNumberFormat="1" applyFont="1" applyFill="1" applyBorder="1" applyProtection="1"/>
    <xf numFmtId="165" fontId="7" fillId="0" borderId="6" xfId="0" applyNumberFormat="1" applyFont="1" applyBorder="1" applyProtection="1"/>
    <xf numFmtId="165" fontId="7" fillId="0" borderId="0" xfId="0" applyNumberFormat="1" applyFont="1" applyBorder="1" applyProtection="1"/>
    <xf numFmtId="0" fontId="5" fillId="8" borderId="3" xfId="0" applyFont="1" applyFill="1" applyBorder="1" applyProtection="1"/>
    <xf numFmtId="0" fontId="5" fillId="9" borderId="3" xfId="0" applyFont="1" applyFill="1" applyBorder="1" applyProtection="1"/>
    <xf numFmtId="165" fontId="5" fillId="3" borderId="4" xfId="1" applyNumberFormat="1" applyFont="1" applyFill="1" applyBorder="1" applyProtection="1">
      <protection locked="0"/>
    </xf>
    <xf numFmtId="165" fontId="5" fillId="4" borderId="3" xfId="1" applyNumberFormat="1" applyFont="1" applyFill="1" applyBorder="1" applyProtection="1"/>
    <xf numFmtId="165" fontId="5" fillId="3" borderId="10" xfId="1" applyNumberFormat="1" applyFont="1" applyFill="1" applyBorder="1" applyProtection="1">
      <protection locked="0"/>
    </xf>
    <xf numFmtId="165" fontId="5" fillId="4" borderId="17" xfId="1" applyNumberFormat="1" applyFont="1" applyFill="1" applyBorder="1" applyProtection="1"/>
    <xf numFmtId="165" fontId="5" fillId="5" borderId="3" xfId="1" applyNumberFormat="1" applyFont="1" applyFill="1" applyBorder="1" applyAlignment="1" applyProtection="1">
      <alignment horizontal="center"/>
      <protection locked="0"/>
    </xf>
    <xf numFmtId="165" fontId="5" fillId="3" borderId="3" xfId="1" applyNumberFormat="1" applyFont="1" applyFill="1" applyBorder="1" applyAlignment="1" applyProtection="1">
      <alignment horizontal="center"/>
      <protection locked="0"/>
    </xf>
    <xf numFmtId="165" fontId="5" fillId="3" borderId="3" xfId="1" applyNumberFormat="1" applyFont="1" applyFill="1" applyBorder="1" applyProtection="1">
      <protection locked="0"/>
    </xf>
    <xf numFmtId="165" fontId="6" fillId="4" borderId="15" xfId="1" applyNumberFormat="1" applyFont="1" applyFill="1" applyBorder="1" applyProtection="1"/>
    <xf numFmtId="43" fontId="6" fillId="4" borderId="15" xfId="1" applyNumberFormat="1" applyFont="1" applyFill="1" applyBorder="1" applyProtection="1"/>
    <xf numFmtId="43" fontId="6" fillId="4" borderId="16" xfId="1" applyNumberFormat="1" applyFont="1" applyFill="1" applyBorder="1" applyProtection="1"/>
    <xf numFmtId="164" fontId="5" fillId="3" borderId="3" xfId="0" applyNumberFormat="1" applyFont="1" applyFill="1" applyBorder="1" applyProtection="1">
      <protection locked="0"/>
    </xf>
    <xf numFmtId="164" fontId="5" fillId="3" borderId="17" xfId="0" applyNumberFormat="1" applyFont="1" applyFill="1" applyBorder="1" applyProtection="1">
      <protection locked="0"/>
    </xf>
    <xf numFmtId="164" fontId="5" fillId="4" borderId="6" xfId="0" applyNumberFormat="1" applyFont="1" applyFill="1" applyBorder="1" applyProtection="1"/>
    <xf numFmtId="165" fontId="6" fillId="0" borderId="6" xfId="0" applyNumberFormat="1" applyFont="1" applyBorder="1" applyProtection="1"/>
    <xf numFmtId="164" fontId="5" fillId="3" borderId="18" xfId="0" applyNumberFormat="1" applyFont="1" applyFill="1" applyBorder="1" applyProtection="1">
      <protection locked="0"/>
    </xf>
    <xf numFmtId="165" fontId="5" fillId="4" borderId="6" xfId="1" applyNumberFormat="1" applyFont="1" applyFill="1" applyBorder="1" applyProtection="1"/>
    <xf numFmtId="43" fontId="7" fillId="3" borderId="3" xfId="1" applyNumberFormat="1" applyFont="1" applyFill="1" applyBorder="1" applyAlignment="1" applyProtection="1">
      <alignment horizontal="center"/>
      <protection locked="0"/>
    </xf>
    <xf numFmtId="43" fontId="7" fillId="0" borderId="3" xfId="1" applyNumberFormat="1" applyFont="1" applyFill="1" applyBorder="1" applyAlignment="1" applyProtection="1">
      <alignment horizontal="left"/>
    </xf>
    <xf numFmtId="43" fontId="12" fillId="0" borderId="3" xfId="0" applyNumberFormat="1" applyFont="1" applyFill="1" applyBorder="1" applyAlignment="1" applyProtection="1">
      <alignment horizontal="left"/>
    </xf>
    <xf numFmtId="43" fontId="7" fillId="0" borderId="16" xfId="0" applyNumberFormat="1" applyFont="1" applyBorder="1" applyProtection="1"/>
    <xf numFmtId="43" fontId="7" fillId="0" borderId="15" xfId="0" applyNumberFormat="1" applyFont="1" applyBorder="1" applyProtection="1"/>
    <xf numFmtId="43" fontId="7" fillId="0" borderId="16" xfId="0" applyNumberFormat="1" applyFont="1" applyBorder="1" applyAlignment="1" applyProtection="1">
      <alignment vertical="top" wrapText="1"/>
    </xf>
    <xf numFmtId="43" fontId="7" fillId="3" borderId="3" xfId="0" applyNumberFormat="1" applyFont="1" applyFill="1" applyBorder="1" applyProtection="1">
      <protection locked="0"/>
    </xf>
    <xf numFmtId="43" fontId="7" fillId="0" borderId="0" xfId="0" applyNumberFormat="1" applyFont="1" applyBorder="1" applyProtection="1"/>
    <xf numFmtId="43" fontId="7" fillId="0" borderId="9" xfId="0" applyNumberFormat="1" applyFont="1" applyBorder="1" applyProtection="1"/>
    <xf numFmtId="2" fontId="7" fillId="3" borderId="3" xfId="0" applyNumberFormat="1" applyFont="1" applyFill="1" applyBorder="1" applyAlignment="1" applyProtection="1">
      <alignment vertical="top"/>
      <protection locked="0"/>
    </xf>
    <xf numFmtId="0" fontId="7" fillId="0" borderId="0" xfId="0" applyFont="1" applyAlignment="1">
      <alignment horizontal="left" vertical="top"/>
    </xf>
    <xf numFmtId="165" fontId="7" fillId="4" borderId="0" xfId="1" applyNumberFormat="1" applyFont="1" applyFill="1" applyBorder="1" applyProtection="1"/>
    <xf numFmtId="165" fontId="8" fillId="0" borderId="0" xfId="2" applyNumberFormat="1" applyFont="1" applyBorder="1" applyProtection="1"/>
    <xf numFmtId="165" fontId="8" fillId="0" borderId="3" xfId="0" applyNumberFormat="1" applyFont="1" applyBorder="1" applyProtection="1"/>
    <xf numFmtId="0" fontId="5" fillId="3" borderId="3" xfId="0" applyFont="1" applyFill="1" applyBorder="1" applyAlignment="1" applyProtection="1">
      <alignment horizontal="left" vertical="top"/>
      <protection locked="0"/>
    </xf>
    <xf numFmtId="0" fontId="5" fillId="3" borderId="4" xfId="0" applyFont="1" applyFill="1" applyBorder="1" applyAlignment="1" applyProtection="1">
      <alignment horizontal="left" vertical="top"/>
      <protection locked="0"/>
    </xf>
    <xf numFmtId="0" fontId="5" fillId="3" borderId="10" xfId="0" applyFont="1" applyFill="1" applyBorder="1" applyAlignment="1" applyProtection="1">
      <alignment horizontal="left" vertical="top"/>
      <protection locked="0"/>
    </xf>
    <xf numFmtId="43" fontId="5" fillId="3" borderId="3" xfId="1" applyFont="1" applyFill="1" applyBorder="1" applyAlignment="1" applyProtection="1">
      <alignment horizontal="left" vertical="top"/>
      <protection locked="0"/>
    </xf>
    <xf numFmtId="43" fontId="5" fillId="3" borderId="17" xfId="1" applyFont="1" applyFill="1" applyBorder="1" applyAlignment="1" applyProtection="1">
      <alignment horizontal="left" vertical="top"/>
      <protection locked="0"/>
    </xf>
    <xf numFmtId="43" fontId="5" fillId="3" borderId="3" xfId="1" applyNumberFormat="1" applyFont="1" applyFill="1" applyBorder="1" applyAlignment="1" applyProtection="1">
      <alignment horizontal="center"/>
      <protection locked="0"/>
    </xf>
    <xf numFmtId="43" fontId="5" fillId="3" borderId="17" xfId="1" applyNumberFormat="1" applyFont="1" applyFill="1" applyBorder="1" applyAlignment="1" applyProtection="1">
      <alignment horizontal="center"/>
      <protection locked="0"/>
    </xf>
    <xf numFmtId="43" fontId="5" fillId="5" borderId="19" xfId="1" applyNumberFormat="1" applyFont="1" applyFill="1" applyBorder="1" applyAlignment="1" applyProtection="1">
      <alignment horizontal="center"/>
      <protection locked="0"/>
    </xf>
    <xf numFmtId="43" fontId="5" fillId="5" borderId="22" xfId="1" applyNumberFormat="1" applyFont="1" applyFill="1" applyBorder="1" applyAlignment="1" applyProtection="1">
      <alignment horizontal="center"/>
      <protection locked="0"/>
    </xf>
    <xf numFmtId="43" fontId="5" fillId="5" borderId="23" xfId="1" applyNumberFormat="1" applyFont="1" applyFill="1" applyBorder="1" applyAlignment="1" applyProtection="1">
      <alignment horizontal="center"/>
      <protection locked="0"/>
    </xf>
    <xf numFmtId="0" fontId="5" fillId="0" borderId="0" xfId="0" applyFont="1" applyFill="1" applyBorder="1" applyAlignment="1" applyProtection="1">
      <alignment vertical="top"/>
    </xf>
    <xf numFmtId="0" fontId="26" fillId="0" borderId="10" xfId="0" applyFont="1" applyBorder="1" applyAlignment="1" applyProtection="1">
      <alignment horizontal="left" vertical="top"/>
      <protection locked="0"/>
    </xf>
    <xf numFmtId="0" fontId="26" fillId="0" borderId="8" xfId="0" applyFont="1" applyBorder="1" applyAlignment="1" applyProtection="1">
      <alignment horizontal="left" vertical="top"/>
      <protection locked="0"/>
    </xf>
    <xf numFmtId="0" fontId="27" fillId="0" borderId="12" xfId="0" applyFont="1" applyBorder="1" applyAlignment="1" applyProtection="1">
      <alignment horizontal="left" vertical="top"/>
      <protection locked="0"/>
    </xf>
    <xf numFmtId="0" fontId="26" fillId="0" borderId="12" xfId="0" applyFont="1" applyBorder="1" applyAlignment="1" applyProtection="1">
      <alignment horizontal="left" vertical="top"/>
      <protection locked="0"/>
    </xf>
    <xf numFmtId="0" fontId="31" fillId="0" borderId="0" xfId="0" applyFont="1" applyProtection="1"/>
    <xf numFmtId="0" fontId="26" fillId="3" borderId="8" xfId="0" applyFont="1" applyFill="1" applyBorder="1" applyAlignment="1" applyProtection="1">
      <alignment vertical="top"/>
      <protection locked="0"/>
    </xf>
    <xf numFmtId="0" fontId="26" fillId="3" borderId="12" xfId="0" applyFont="1" applyFill="1" applyBorder="1" applyAlignment="1" applyProtection="1">
      <alignment vertical="top"/>
      <protection locked="0"/>
    </xf>
    <xf numFmtId="0" fontId="7" fillId="0" borderId="12" xfId="0" applyFont="1" applyBorder="1" applyProtection="1"/>
    <xf numFmtId="0" fontId="26" fillId="0" borderId="11" xfId="0" applyFont="1" applyBorder="1" applyProtection="1"/>
    <xf numFmtId="0" fontId="26" fillId="0" borderId="0" xfId="0" applyFont="1" applyBorder="1" applyProtection="1"/>
    <xf numFmtId="0" fontId="26" fillId="0" borderId="10" xfId="0" applyFont="1" applyBorder="1" applyAlignment="1" applyProtection="1">
      <alignment horizontal="left" vertical="top"/>
    </xf>
    <xf numFmtId="0" fontId="26" fillId="0" borderId="13" xfId="0" applyFont="1" applyBorder="1" applyProtection="1"/>
    <xf numFmtId="0" fontId="26" fillId="0" borderId="8" xfId="0" applyFont="1" applyBorder="1" applyAlignment="1" applyProtection="1">
      <alignment horizontal="left" vertical="top"/>
    </xf>
    <xf numFmtId="0" fontId="26" fillId="0" borderId="9" xfId="0" applyFont="1" applyBorder="1" applyProtection="1"/>
    <xf numFmtId="43" fontId="5" fillId="3" borderId="6" xfId="1" applyFont="1" applyFill="1" applyBorder="1" applyAlignment="1" applyProtection="1">
      <alignment horizontal="left" vertical="top"/>
      <protection locked="0"/>
    </xf>
    <xf numFmtId="43" fontId="5" fillId="3" borderId="3" xfId="1" applyFont="1" applyFill="1" applyBorder="1" applyAlignment="1" applyProtection="1">
      <alignment horizontal="left" vertical="top"/>
      <protection locked="0"/>
    </xf>
    <xf numFmtId="43" fontId="5" fillId="3" borderId="4" xfId="1" applyFont="1" applyFill="1" applyBorder="1" applyAlignment="1" applyProtection="1">
      <alignment horizontal="left" vertical="top"/>
      <protection locked="0"/>
    </xf>
    <xf numFmtId="43" fontId="5" fillId="3" borderId="10" xfId="1" applyFont="1" applyFill="1" applyBorder="1" applyAlignment="1" applyProtection="1">
      <alignment horizontal="left" vertical="top"/>
      <protection locked="0"/>
    </xf>
    <xf numFmtId="43" fontId="5" fillId="3" borderId="13" xfId="1" applyFont="1" applyFill="1" applyBorder="1" applyAlignment="1" applyProtection="1">
      <alignment horizontal="left" vertical="top"/>
      <protection locked="0"/>
    </xf>
    <xf numFmtId="0" fontId="5" fillId="3" borderId="11" xfId="0" applyFont="1" applyFill="1" applyBorder="1" applyAlignment="1" applyProtection="1">
      <alignment horizontal="left" vertical="top"/>
      <protection locked="0"/>
    </xf>
    <xf numFmtId="0" fontId="5" fillId="3" borderId="0" xfId="0" applyFont="1" applyFill="1" applyBorder="1" applyAlignment="1" applyProtection="1">
      <alignment horizontal="left" vertical="top"/>
      <protection locked="0"/>
    </xf>
    <xf numFmtId="0" fontId="6" fillId="7" borderId="4" xfId="0" applyFont="1" applyFill="1" applyBorder="1" applyAlignment="1" applyProtection="1">
      <alignment horizontal="center" vertical="top" wrapText="1"/>
    </xf>
    <xf numFmtId="0" fontId="6" fillId="7" borderId="6" xfId="0" applyFont="1" applyFill="1" applyBorder="1" applyAlignment="1" applyProtection="1">
      <alignment horizontal="center" vertical="top" wrapText="1"/>
    </xf>
    <xf numFmtId="0" fontId="6" fillId="7" borderId="4" xfId="0" applyFont="1" applyFill="1" applyBorder="1" applyAlignment="1" applyProtection="1">
      <alignment horizontal="left" vertical="top" wrapText="1"/>
    </xf>
    <xf numFmtId="0" fontId="6" fillId="7" borderId="6" xfId="0" applyFont="1" applyFill="1" applyBorder="1" applyAlignment="1" applyProtection="1">
      <alignment horizontal="left" vertical="top" wrapText="1"/>
    </xf>
    <xf numFmtId="0" fontId="7" fillId="3" borderId="4" xfId="0" applyFont="1" applyFill="1" applyBorder="1" applyAlignment="1" applyProtection="1">
      <alignment horizontal="left" vertical="top"/>
      <protection locked="0"/>
    </xf>
    <xf numFmtId="0" fontId="7" fillId="3" borderId="6" xfId="0" applyFont="1" applyFill="1" applyBorder="1" applyAlignment="1" applyProtection="1">
      <alignment horizontal="left" vertical="top"/>
      <protection locked="0"/>
    </xf>
    <xf numFmtId="0" fontId="14" fillId="0" borderId="10" xfId="0" applyFont="1" applyBorder="1" applyAlignment="1" applyProtection="1">
      <alignment horizontal="left" vertical="top" wrapText="1"/>
    </xf>
    <xf numFmtId="0" fontId="14" fillId="0" borderId="11" xfId="0" applyFont="1" applyBorder="1" applyAlignment="1" applyProtection="1">
      <alignment horizontal="left" vertical="top" wrapText="1"/>
    </xf>
    <xf numFmtId="0" fontId="17" fillId="0" borderId="8" xfId="0" quotePrefix="1" applyFont="1" applyBorder="1" applyAlignment="1" applyProtection="1">
      <alignment horizontal="left" vertical="top" wrapText="1"/>
    </xf>
    <xf numFmtId="0" fontId="17" fillId="0" borderId="0" xfId="0" quotePrefix="1" applyFont="1" applyBorder="1" applyAlignment="1" applyProtection="1">
      <alignment horizontal="left" vertical="top" wrapText="1"/>
    </xf>
    <xf numFmtId="0" fontId="17" fillId="0" borderId="9" xfId="0" quotePrefix="1" applyFont="1" applyBorder="1" applyAlignment="1" applyProtection="1">
      <alignment horizontal="left" vertical="top" wrapText="1"/>
    </xf>
    <xf numFmtId="0" fontId="7" fillId="3" borderId="0" xfId="0" applyFont="1" applyFill="1" applyAlignment="1" applyProtection="1">
      <alignment horizontal="left"/>
      <protection locked="0"/>
    </xf>
    <xf numFmtId="0" fontId="22" fillId="3" borderId="4" xfId="0" applyFont="1" applyFill="1" applyBorder="1" applyAlignment="1" applyProtection="1">
      <alignment horizontal="left" vertical="top"/>
      <protection locked="0"/>
    </xf>
    <xf numFmtId="0" fontId="8" fillId="0" borderId="8"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8" fillId="0" borderId="0" xfId="0" applyFont="1" applyBorder="1" applyAlignment="1" applyProtection="1">
      <alignment horizontal="center"/>
    </xf>
    <xf numFmtId="0" fontId="8" fillId="0" borderId="9" xfId="0" applyFont="1" applyBorder="1" applyAlignment="1" applyProtection="1">
      <alignment horizontal="left" vertical="top" wrapText="1"/>
    </xf>
    <xf numFmtId="0" fontId="18" fillId="0" borderId="10" xfId="0" applyFont="1" applyFill="1" applyBorder="1" applyAlignment="1" applyProtection="1">
      <alignment horizontal="left" vertical="top" wrapText="1"/>
    </xf>
    <xf numFmtId="0" fontId="18" fillId="0" borderId="11" xfId="0" applyFont="1" applyFill="1" applyBorder="1" applyAlignment="1" applyProtection="1">
      <alignment horizontal="left" vertical="top" wrapText="1"/>
    </xf>
    <xf numFmtId="0" fontId="17" fillId="0" borderId="8"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7" fillId="0" borderId="9" xfId="0" applyFont="1" applyFill="1" applyBorder="1" applyAlignment="1" applyProtection="1">
      <alignment horizontal="left" vertical="top" wrapText="1"/>
    </xf>
    <xf numFmtId="0" fontId="21" fillId="0" borderId="8" xfId="0" applyFont="1" applyBorder="1" applyAlignment="1" applyProtection="1">
      <alignment horizontal="left" vertical="top" wrapText="1"/>
    </xf>
    <xf numFmtId="0" fontId="21" fillId="0" borderId="0" xfId="0" applyFont="1" applyBorder="1" applyAlignment="1" applyProtection="1">
      <alignment horizontal="left" vertical="top" wrapText="1"/>
    </xf>
    <xf numFmtId="0" fontId="21" fillId="0" borderId="9" xfId="0" applyFont="1" applyBorder="1" applyAlignment="1" applyProtection="1">
      <alignment horizontal="left" vertical="top" wrapText="1"/>
    </xf>
    <xf numFmtId="0" fontId="8" fillId="0" borderId="8" xfId="0" applyFont="1" applyBorder="1" applyAlignment="1" applyProtection="1">
      <alignment horizontal="left" wrapText="1"/>
    </xf>
    <xf numFmtId="0" fontId="8" fillId="0" borderId="9" xfId="0" applyFont="1" applyBorder="1" applyAlignment="1" applyProtection="1">
      <alignment horizontal="left" wrapText="1"/>
    </xf>
    <xf numFmtId="0" fontId="12" fillId="0" borderId="11" xfId="0" applyFont="1" applyFill="1" applyBorder="1" applyAlignment="1" applyProtection="1">
      <alignment horizontal="left" vertical="top" wrapText="1"/>
    </xf>
    <xf numFmtId="0" fontId="12" fillId="0" borderId="13" xfId="0" applyFont="1" applyFill="1" applyBorder="1" applyAlignment="1" applyProtection="1">
      <alignment horizontal="left" vertical="top" wrapText="1"/>
    </xf>
    <xf numFmtId="0" fontId="12" fillId="0" borderId="2" xfId="0" applyFont="1" applyFill="1" applyBorder="1" applyAlignment="1" applyProtection="1">
      <alignment horizontal="left" vertical="top" wrapText="1"/>
    </xf>
    <xf numFmtId="0" fontId="12" fillId="0" borderId="14" xfId="0" applyFont="1" applyFill="1" applyBorder="1" applyAlignment="1" applyProtection="1">
      <alignment horizontal="left" vertical="top" wrapText="1"/>
    </xf>
    <xf numFmtId="0" fontId="26" fillId="3" borderId="0" xfId="0" applyFont="1" applyFill="1" applyBorder="1" applyAlignment="1" applyProtection="1">
      <alignment horizontal="left" vertical="top"/>
      <protection locked="0"/>
    </xf>
    <xf numFmtId="0" fontId="26" fillId="3" borderId="9" xfId="0" applyFont="1" applyFill="1" applyBorder="1" applyAlignment="1" applyProtection="1">
      <alignment horizontal="left" vertical="top"/>
      <protection locked="0"/>
    </xf>
    <xf numFmtId="0" fontId="26" fillId="3" borderId="2" xfId="0" applyFont="1" applyFill="1"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8" fillId="0" borderId="4" xfId="0" quotePrefix="1" applyFont="1" applyBorder="1" applyAlignment="1">
      <alignment horizontal="left" vertical="top" wrapText="1"/>
    </xf>
    <xf numFmtId="0" fontId="8" fillId="0" borderId="6" xfId="0" quotePrefix="1" applyFont="1" applyBorder="1" applyAlignment="1">
      <alignment horizontal="left" vertical="top" wrapText="1"/>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16" fillId="0" borderId="6" xfId="0" applyFont="1" applyBorder="1" applyAlignment="1">
      <alignment horizontal="left" vertical="top" wrapText="1"/>
    </xf>
    <xf numFmtId="0" fontId="10" fillId="0" borderId="4" xfId="0" quotePrefix="1" applyFont="1" applyBorder="1" applyAlignment="1">
      <alignment horizontal="left" vertical="top" wrapText="1"/>
    </xf>
    <xf numFmtId="0" fontId="7" fillId="0" borderId="4" xfId="0" quotePrefix="1" applyFont="1" applyBorder="1" applyAlignment="1">
      <alignment horizontal="left" wrapText="1"/>
    </xf>
    <xf numFmtId="0" fontId="7" fillId="0" borderId="6" xfId="0" quotePrefix="1" applyFont="1" applyBorder="1" applyAlignment="1">
      <alignment horizontal="left" wrapText="1"/>
    </xf>
  </cellXfs>
  <cellStyles count="6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56" builtinId="9" hidden="1"/>
    <cellStyle name="Besuchter Hyperlink" xfId="58" builtinId="9" hidden="1"/>
    <cellStyle name="Besuchter Hyperlink" xfId="60" builtinId="9" hidden="1"/>
    <cellStyle name="Besuchter Hyperlink" xfId="6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Komma" xfId="1" builtinId="3"/>
    <cellStyle name="Prozent" xfId="2" builtinId="5"/>
    <cellStyle name="Standard" xfId="0" builtinId="0"/>
    <cellStyle name="Standard 2" xfId="63"/>
  </cellStyles>
  <dxfs count="9">
    <dxf>
      <font>
        <color theme="9" tint="-0.24994659260841701"/>
      </font>
      <fill>
        <patternFill>
          <bgColor theme="9"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FF0000"/>
      </font>
      <fill>
        <patternFill>
          <bgColor rgb="FFFF9999"/>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1635125</xdr:colOff>
      <xdr:row>7</xdr:row>
      <xdr:rowOff>95250</xdr:rowOff>
    </xdr:from>
    <xdr:ext cx="184731" cy="264560"/>
    <xdr:sp macro="" textlink="">
      <xdr:nvSpPr>
        <xdr:cNvPr id="4" name="Textfeld 3"/>
        <xdr:cNvSpPr txBox="1"/>
      </xdr:nvSpPr>
      <xdr:spPr>
        <a:xfrm>
          <a:off x="1635125"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H"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enableFormatConditionsCalculation="0">
    <pageSetUpPr fitToPage="1"/>
  </sheetPr>
  <dimension ref="A1:M85"/>
  <sheetViews>
    <sheetView tabSelected="1" zoomScaleNormal="100" zoomScaleSheetLayoutView="66" zoomScalePageLayoutView="120" workbookViewId="0">
      <selection activeCell="B1" sqref="B1:D1"/>
    </sheetView>
  </sheetViews>
  <sheetFormatPr baseColWidth="10" defaultColWidth="9.140625" defaultRowHeight="15"/>
  <cols>
    <col min="1" max="1" width="31.140625" style="32" customWidth="1"/>
    <col min="2" max="2" width="8.28515625" style="32" customWidth="1"/>
    <col min="3" max="3" width="6.140625" style="32" customWidth="1"/>
    <col min="4" max="4" width="6.7109375" style="32" customWidth="1"/>
    <col min="5" max="5" width="9.42578125" style="32" customWidth="1"/>
    <col min="6" max="6" width="8.85546875" style="32" customWidth="1"/>
    <col min="7" max="7" width="8" style="32" customWidth="1"/>
    <col min="8" max="8" width="8.140625" style="32" customWidth="1"/>
    <col min="9" max="9" width="7.7109375" style="32" customWidth="1"/>
    <col min="10" max="10" width="10.28515625" style="32" customWidth="1"/>
    <col min="11" max="11" width="8.7109375" style="32" customWidth="1"/>
    <col min="12" max="12" width="21" style="32" customWidth="1"/>
    <col min="14" max="16384" width="9.140625" style="32"/>
  </cols>
  <sheetData>
    <row r="1" spans="1:13" ht="12.75">
      <c r="A1" s="120" t="s">
        <v>0</v>
      </c>
      <c r="B1" s="284"/>
      <c r="C1" s="284"/>
      <c r="D1" s="284"/>
      <c r="E1" s="118"/>
      <c r="F1" s="121" t="s">
        <v>68</v>
      </c>
      <c r="G1" s="118"/>
      <c r="H1" s="118"/>
      <c r="I1" s="150" t="s">
        <v>151</v>
      </c>
      <c r="J1" s="118"/>
      <c r="K1" s="118"/>
      <c r="L1" s="122" t="s">
        <v>67</v>
      </c>
      <c r="M1" s="39"/>
    </row>
    <row r="2" spans="1:13" ht="6.95" customHeight="1">
      <c r="A2" s="123"/>
      <c r="B2" s="264"/>
      <c r="C2" s="264"/>
      <c r="D2" s="264"/>
      <c r="E2" s="30"/>
      <c r="F2" s="31"/>
      <c r="G2" s="30"/>
      <c r="H2" s="149"/>
      <c r="I2" s="31"/>
      <c r="J2" s="30"/>
      <c r="K2" s="30"/>
      <c r="L2" s="52"/>
      <c r="M2" s="39"/>
    </row>
    <row r="3" spans="1:13" ht="12.75">
      <c r="A3" s="123" t="s">
        <v>1</v>
      </c>
      <c r="B3" s="285"/>
      <c r="C3" s="285"/>
      <c r="D3" s="285"/>
      <c r="E3" s="30"/>
      <c r="F3" s="31"/>
      <c r="G3" s="30"/>
      <c r="H3" s="30"/>
      <c r="I3" s="31"/>
      <c r="J3" s="30"/>
      <c r="K3" s="30"/>
      <c r="L3" s="52"/>
      <c r="M3" s="39"/>
    </row>
    <row r="4" spans="1:13" ht="5.0999999999999996" customHeight="1">
      <c r="A4" s="53"/>
      <c r="B4" s="30"/>
      <c r="C4" s="30"/>
      <c r="D4" s="30"/>
      <c r="E4" s="30"/>
      <c r="F4" s="31"/>
      <c r="G4" s="30"/>
      <c r="H4" s="56"/>
      <c r="I4" s="31"/>
      <c r="J4" s="30"/>
      <c r="K4" s="30"/>
      <c r="L4" s="52"/>
      <c r="M4" s="39"/>
    </row>
    <row r="5" spans="1:13" s="39" customFormat="1" ht="18" customHeight="1" thickBot="1">
      <c r="A5" s="33" t="s">
        <v>22</v>
      </c>
      <c r="B5" s="34"/>
      <c r="C5" s="35"/>
      <c r="D5" s="35"/>
      <c r="E5" s="35"/>
      <c r="F5" s="36"/>
      <c r="G5" s="33" t="s">
        <v>18</v>
      </c>
      <c r="H5" s="34" t="s">
        <v>90</v>
      </c>
      <c r="I5" s="37"/>
      <c r="J5" s="33" t="s">
        <v>64</v>
      </c>
      <c r="K5" s="131"/>
      <c r="L5" s="36"/>
    </row>
    <row r="6" spans="1:13" s="39" customFormat="1" ht="12.75" customHeight="1" thickBot="1">
      <c r="A6" s="40" t="s">
        <v>27</v>
      </c>
      <c r="B6" s="238"/>
      <c r="C6" s="42" t="s">
        <v>145</v>
      </c>
      <c r="D6" s="45" t="s">
        <v>150</v>
      </c>
      <c r="F6" s="198"/>
      <c r="G6" s="38" t="s">
        <v>80</v>
      </c>
      <c r="H6" s="38"/>
      <c r="I6" s="44"/>
      <c r="J6" s="30" t="s">
        <v>67</v>
      </c>
      <c r="K6" s="30"/>
      <c r="L6" s="113"/>
    </row>
    <row r="7" spans="1:13" s="39" customFormat="1" ht="6.75" customHeight="1">
      <c r="A7" s="34"/>
      <c r="B7" s="56"/>
      <c r="C7" s="56"/>
      <c r="D7" s="112"/>
      <c r="E7" s="114"/>
      <c r="F7" s="116"/>
      <c r="G7" s="43"/>
      <c r="H7" s="38"/>
      <c r="I7" s="44"/>
      <c r="J7" s="55"/>
      <c r="K7" s="114"/>
      <c r="L7" s="115"/>
    </row>
    <row r="8" spans="1:13" s="39" customFormat="1" ht="83.25">
      <c r="A8" s="46" t="s">
        <v>4</v>
      </c>
      <c r="B8" s="47" t="s">
        <v>143</v>
      </c>
      <c r="C8" s="47" t="s">
        <v>144</v>
      </c>
      <c r="D8" s="47" t="s">
        <v>146</v>
      </c>
      <c r="E8" s="132" t="s">
        <v>147</v>
      </c>
      <c r="F8" s="47" t="s">
        <v>7</v>
      </c>
      <c r="G8" s="47" t="s">
        <v>148</v>
      </c>
      <c r="H8" s="47" t="s">
        <v>41</v>
      </c>
      <c r="I8" s="47" t="s">
        <v>63</v>
      </c>
      <c r="J8" s="288" t="s">
        <v>140</v>
      </c>
      <c r="K8" s="289"/>
      <c r="L8" s="47" t="s">
        <v>65</v>
      </c>
    </row>
    <row r="9" spans="1:13">
      <c r="A9" s="254"/>
      <c r="B9" s="224"/>
      <c r="C9" s="224"/>
      <c r="D9" s="224"/>
      <c r="E9" s="225"/>
      <c r="F9" s="49" t="e">
        <f>SUM(B9:E9)/SUM($B$31:$E$31)</f>
        <v>#DIV/0!</v>
      </c>
      <c r="G9" s="259"/>
      <c r="H9" s="48">
        <f t="shared" ref="H9:H15" si="0">SUM(B9:E9)*G9</f>
        <v>0</v>
      </c>
      <c r="I9" s="48">
        <f t="shared" ref="I9:I15" si="1">B9*G9</f>
        <v>0</v>
      </c>
      <c r="J9" s="281"/>
      <c r="K9" s="279"/>
      <c r="L9" s="257"/>
    </row>
    <row r="10" spans="1:13">
      <c r="A10" s="254"/>
      <c r="B10" s="224"/>
      <c r="C10" s="224"/>
      <c r="D10" s="224"/>
      <c r="E10" s="225"/>
      <c r="F10" s="49" t="e">
        <f t="shared" ref="F10:F15" si="2">SUM(B10:E10)/SUM($B$31:$E$31)</f>
        <v>#DIV/0!</v>
      </c>
      <c r="G10" s="259"/>
      <c r="H10" s="48">
        <f t="shared" si="0"/>
        <v>0</v>
      </c>
      <c r="I10" s="48">
        <f t="shared" si="1"/>
        <v>0</v>
      </c>
      <c r="J10" s="281"/>
      <c r="K10" s="279"/>
      <c r="L10" s="257"/>
    </row>
    <row r="11" spans="1:13">
      <c r="A11" s="254"/>
      <c r="B11" s="224"/>
      <c r="C11" s="224"/>
      <c r="D11" s="224"/>
      <c r="E11" s="225"/>
      <c r="F11" s="49" t="e">
        <f t="shared" si="2"/>
        <v>#DIV/0!</v>
      </c>
      <c r="G11" s="259"/>
      <c r="H11" s="48">
        <f t="shared" si="0"/>
        <v>0</v>
      </c>
      <c r="I11" s="48">
        <f t="shared" si="1"/>
        <v>0</v>
      </c>
      <c r="J11" s="281"/>
      <c r="K11" s="279"/>
      <c r="L11" s="257"/>
    </row>
    <row r="12" spans="1:13">
      <c r="A12" s="254"/>
      <c r="B12" s="224"/>
      <c r="C12" s="224"/>
      <c r="D12" s="224"/>
      <c r="E12" s="225"/>
      <c r="F12" s="49" t="e">
        <f t="shared" si="2"/>
        <v>#DIV/0!</v>
      </c>
      <c r="G12" s="259"/>
      <c r="H12" s="48">
        <f t="shared" si="0"/>
        <v>0</v>
      </c>
      <c r="I12" s="48">
        <f t="shared" si="1"/>
        <v>0</v>
      </c>
      <c r="J12" s="281"/>
      <c r="K12" s="279"/>
      <c r="L12" s="257"/>
    </row>
    <row r="13" spans="1:13">
      <c r="A13" s="254"/>
      <c r="B13" s="224"/>
      <c r="C13" s="224"/>
      <c r="D13" s="224"/>
      <c r="E13" s="225"/>
      <c r="F13" s="49" t="e">
        <f t="shared" si="2"/>
        <v>#DIV/0!</v>
      </c>
      <c r="G13" s="259"/>
      <c r="H13" s="48">
        <f t="shared" si="0"/>
        <v>0</v>
      </c>
      <c r="I13" s="48">
        <f t="shared" si="1"/>
        <v>0</v>
      </c>
      <c r="J13" s="281"/>
      <c r="K13" s="279"/>
      <c r="L13" s="257"/>
    </row>
    <row r="14" spans="1:13">
      <c r="A14" s="254"/>
      <c r="B14" s="224"/>
      <c r="C14" s="224"/>
      <c r="D14" s="224"/>
      <c r="E14" s="225"/>
      <c r="F14" s="49" t="e">
        <f t="shared" si="2"/>
        <v>#DIV/0!</v>
      </c>
      <c r="G14" s="259"/>
      <c r="H14" s="48">
        <f t="shared" si="0"/>
        <v>0</v>
      </c>
      <c r="I14" s="48">
        <f t="shared" si="1"/>
        <v>0</v>
      </c>
      <c r="J14" s="281"/>
      <c r="K14" s="279"/>
      <c r="L14" s="257"/>
    </row>
    <row r="15" spans="1:13">
      <c r="A15" s="254"/>
      <c r="B15" s="224"/>
      <c r="C15" s="224"/>
      <c r="D15" s="224"/>
      <c r="E15" s="225"/>
      <c r="F15" s="49" t="e">
        <f t="shared" si="2"/>
        <v>#DIV/0!</v>
      </c>
      <c r="G15" s="259"/>
      <c r="H15" s="48">
        <f t="shared" si="0"/>
        <v>0</v>
      </c>
      <c r="I15" s="48">
        <f t="shared" si="1"/>
        <v>0</v>
      </c>
      <c r="J15" s="281"/>
      <c r="K15" s="279"/>
      <c r="L15" s="257"/>
    </row>
    <row r="16" spans="1:13">
      <c r="A16" s="254"/>
      <c r="B16" s="224"/>
      <c r="C16" s="224"/>
      <c r="D16" s="224"/>
      <c r="E16" s="225"/>
      <c r="F16" s="49" t="e">
        <f t="shared" ref="F16:F30" si="3">SUM(B16:E16)/SUM($B$31:$E$31)</f>
        <v>#DIV/0!</v>
      </c>
      <c r="G16" s="259"/>
      <c r="H16" s="48">
        <f t="shared" ref="H16:H19" si="4">SUM(B16:E16)*G16</f>
        <v>0</v>
      </c>
      <c r="I16" s="48">
        <f t="shared" ref="I16:I19" si="5">B16*G16</f>
        <v>0</v>
      </c>
      <c r="J16" s="281"/>
      <c r="K16" s="279"/>
      <c r="L16" s="257"/>
    </row>
    <row r="17" spans="1:12">
      <c r="A17" s="254"/>
      <c r="B17" s="224"/>
      <c r="C17" s="224"/>
      <c r="D17" s="224"/>
      <c r="E17" s="225"/>
      <c r="F17" s="49" t="e">
        <f t="shared" si="3"/>
        <v>#DIV/0!</v>
      </c>
      <c r="G17" s="259"/>
      <c r="H17" s="48">
        <f t="shared" si="4"/>
        <v>0</v>
      </c>
      <c r="I17" s="48">
        <f t="shared" si="5"/>
        <v>0</v>
      </c>
      <c r="J17" s="281"/>
      <c r="K17" s="279"/>
      <c r="L17" s="257"/>
    </row>
    <row r="18" spans="1:12">
      <c r="A18" s="254"/>
      <c r="B18" s="224"/>
      <c r="C18" s="224"/>
      <c r="D18" s="224"/>
      <c r="E18" s="225"/>
      <c r="F18" s="49" t="e">
        <f t="shared" si="3"/>
        <v>#DIV/0!</v>
      </c>
      <c r="G18" s="259"/>
      <c r="H18" s="48">
        <f t="shared" si="4"/>
        <v>0</v>
      </c>
      <c r="I18" s="48">
        <f t="shared" si="5"/>
        <v>0</v>
      </c>
      <c r="J18" s="281"/>
      <c r="K18" s="279"/>
      <c r="L18" s="257"/>
    </row>
    <row r="19" spans="1:12">
      <c r="A19" s="254"/>
      <c r="B19" s="224"/>
      <c r="C19" s="224"/>
      <c r="D19" s="224"/>
      <c r="E19" s="225"/>
      <c r="F19" s="49" t="e">
        <f t="shared" si="3"/>
        <v>#DIV/0!</v>
      </c>
      <c r="G19" s="259"/>
      <c r="H19" s="48">
        <f t="shared" si="4"/>
        <v>0</v>
      </c>
      <c r="I19" s="48">
        <f t="shared" si="5"/>
        <v>0</v>
      </c>
      <c r="J19" s="281"/>
      <c r="K19" s="279"/>
      <c r="L19" s="257"/>
    </row>
    <row r="20" spans="1:12">
      <c r="A20" s="254"/>
      <c r="B20" s="224"/>
      <c r="C20" s="224"/>
      <c r="D20" s="224"/>
      <c r="E20" s="225"/>
      <c r="F20" s="49" t="e">
        <f t="shared" si="3"/>
        <v>#DIV/0!</v>
      </c>
      <c r="G20" s="259"/>
      <c r="H20" s="48">
        <f t="shared" ref="H20:H27" si="6">SUM(B20:E20)*G20</f>
        <v>0</v>
      </c>
      <c r="I20" s="48">
        <f t="shared" ref="I20:I27" si="7">B20*G20</f>
        <v>0</v>
      </c>
      <c r="J20" s="281"/>
      <c r="K20" s="279"/>
      <c r="L20" s="257"/>
    </row>
    <row r="21" spans="1:12">
      <c r="A21" s="254"/>
      <c r="B21" s="224"/>
      <c r="C21" s="224"/>
      <c r="D21" s="224"/>
      <c r="E21" s="225"/>
      <c r="F21" s="49" t="e">
        <f t="shared" si="3"/>
        <v>#DIV/0!</v>
      </c>
      <c r="G21" s="259"/>
      <c r="H21" s="48">
        <f t="shared" si="6"/>
        <v>0</v>
      </c>
      <c r="I21" s="48">
        <f t="shared" si="7"/>
        <v>0</v>
      </c>
      <c r="J21" s="281"/>
      <c r="K21" s="279"/>
      <c r="L21" s="257"/>
    </row>
    <row r="22" spans="1:12">
      <c r="A22" s="254"/>
      <c r="B22" s="224"/>
      <c r="C22" s="224"/>
      <c r="D22" s="224"/>
      <c r="E22" s="225"/>
      <c r="F22" s="49" t="e">
        <f t="shared" si="3"/>
        <v>#DIV/0!</v>
      </c>
      <c r="G22" s="259"/>
      <c r="H22" s="48">
        <f t="shared" si="6"/>
        <v>0</v>
      </c>
      <c r="I22" s="48">
        <f t="shared" si="7"/>
        <v>0</v>
      </c>
      <c r="J22" s="281"/>
      <c r="K22" s="279"/>
      <c r="L22" s="257"/>
    </row>
    <row r="23" spans="1:12">
      <c r="A23" s="254"/>
      <c r="B23" s="224"/>
      <c r="C23" s="224"/>
      <c r="D23" s="224"/>
      <c r="E23" s="225"/>
      <c r="F23" s="49" t="e">
        <f t="shared" si="3"/>
        <v>#DIV/0!</v>
      </c>
      <c r="G23" s="259"/>
      <c r="H23" s="48">
        <f t="shared" si="6"/>
        <v>0</v>
      </c>
      <c r="I23" s="48">
        <f t="shared" si="7"/>
        <v>0</v>
      </c>
      <c r="J23" s="281"/>
      <c r="K23" s="279"/>
      <c r="L23" s="257"/>
    </row>
    <row r="24" spans="1:12">
      <c r="A24" s="254"/>
      <c r="B24" s="224"/>
      <c r="C24" s="224"/>
      <c r="D24" s="224"/>
      <c r="E24" s="225"/>
      <c r="F24" s="49" t="e">
        <f t="shared" si="3"/>
        <v>#DIV/0!</v>
      </c>
      <c r="G24" s="259"/>
      <c r="H24" s="48">
        <f t="shared" si="6"/>
        <v>0</v>
      </c>
      <c r="I24" s="48">
        <f t="shared" si="7"/>
        <v>0</v>
      </c>
      <c r="J24" s="281"/>
      <c r="K24" s="279"/>
      <c r="L24" s="257"/>
    </row>
    <row r="25" spans="1:12">
      <c r="A25" s="254"/>
      <c r="B25" s="224"/>
      <c r="C25" s="224"/>
      <c r="D25" s="224"/>
      <c r="E25" s="225"/>
      <c r="F25" s="49" t="e">
        <f t="shared" si="3"/>
        <v>#DIV/0!</v>
      </c>
      <c r="G25" s="259"/>
      <c r="H25" s="48">
        <f t="shared" si="6"/>
        <v>0</v>
      </c>
      <c r="I25" s="48">
        <f t="shared" si="7"/>
        <v>0</v>
      </c>
      <c r="J25" s="281"/>
      <c r="K25" s="279"/>
      <c r="L25" s="257"/>
    </row>
    <row r="26" spans="1:12">
      <c r="A26" s="254"/>
      <c r="B26" s="224"/>
      <c r="C26" s="224"/>
      <c r="D26" s="224"/>
      <c r="E26" s="225"/>
      <c r="F26" s="49" t="e">
        <f t="shared" si="3"/>
        <v>#DIV/0!</v>
      </c>
      <c r="G26" s="259"/>
      <c r="H26" s="48">
        <f t="shared" si="6"/>
        <v>0</v>
      </c>
      <c r="I26" s="48">
        <f t="shared" si="7"/>
        <v>0</v>
      </c>
      <c r="J26" s="281"/>
      <c r="K26" s="279"/>
      <c r="L26" s="257"/>
    </row>
    <row r="27" spans="1:12" ht="15.75" thickBot="1">
      <c r="A27" s="254"/>
      <c r="B27" s="226"/>
      <c r="C27" s="226"/>
      <c r="D27" s="226"/>
      <c r="E27" s="227"/>
      <c r="F27" s="138" t="e">
        <f t="shared" si="3"/>
        <v>#DIV/0!</v>
      </c>
      <c r="G27" s="260"/>
      <c r="H27" s="137">
        <f t="shared" si="6"/>
        <v>0</v>
      </c>
      <c r="I27" s="137">
        <f t="shared" si="7"/>
        <v>0</v>
      </c>
      <c r="J27" s="282"/>
      <c r="K27" s="283"/>
      <c r="L27" s="258"/>
    </row>
    <row r="28" spans="1:12">
      <c r="A28" s="254" t="s">
        <v>158</v>
      </c>
      <c r="B28" s="228">
        <f>IF($I$1="ja",(Hilfsberechnung_Halbfabrikate_1!D7),0)</f>
        <v>0</v>
      </c>
      <c r="C28" s="228">
        <f>IF($I$1="ja",(Hilfsberechnung_Halbfabrikate_1!E7),0)</f>
        <v>0</v>
      </c>
      <c r="D28" s="228">
        <f>IF($I$1="ja",(Hilfsberechnung_Halbfabrikate_1!F7),0)</f>
        <v>0</v>
      </c>
      <c r="E28" s="229"/>
      <c r="F28" s="173" t="e">
        <f>SUM(B28:E28)/SUM($B$31:$E$31)</f>
        <v>#DIV/0!</v>
      </c>
      <c r="G28" s="261">
        <f>IF(I1="ja",Hilfsberechnung_Halbfabrikate_1!K7,0)</f>
        <v>0</v>
      </c>
      <c r="H28" s="174">
        <f>SUM(B28:E28,B41)*G28</f>
        <v>0</v>
      </c>
      <c r="I28" s="151">
        <f>IF($I$1="ja",(Hilfsberechnung_Halbfabrikate_1!K9*Rezeptur_Hauptblatt_Produkt_1!H28),0)</f>
        <v>0</v>
      </c>
      <c r="J28" s="279"/>
      <c r="K28" s="280"/>
      <c r="L28" s="257"/>
    </row>
    <row r="29" spans="1:12">
      <c r="A29" s="254" t="s">
        <v>54</v>
      </c>
      <c r="B29" s="228">
        <f>IF($I$1="ja",Hilfsberechnung_Halbfabrikate_1!D48,0)</f>
        <v>0</v>
      </c>
      <c r="C29" s="228">
        <f>IF($I$1="ja",Hilfsberechnung_Halbfabrikate_1!E48,0)</f>
        <v>0</v>
      </c>
      <c r="D29" s="228">
        <f>IF($I$1="ja",Hilfsberechnung_Halbfabrikate_1!F48,0)</f>
        <v>0</v>
      </c>
      <c r="E29" s="229"/>
      <c r="F29" s="173" t="e">
        <f t="shared" si="3"/>
        <v>#DIV/0!</v>
      </c>
      <c r="G29" s="262">
        <f>IF($I$1="ja",Hilfsberechnung_Halbfabrikate_1!K48,0)</f>
        <v>0</v>
      </c>
      <c r="H29" s="175">
        <f>SUM(B29:E29,B42)*G29</f>
        <v>0</v>
      </c>
      <c r="I29" s="152">
        <f>IF($I$1="ja",(Hilfsberechnung_Halbfabrikate_1!K50*Rezeptur_Hauptblatt_Produkt_1!H29),0)</f>
        <v>0</v>
      </c>
      <c r="J29" s="279"/>
      <c r="K29" s="280"/>
      <c r="L29" s="257"/>
    </row>
    <row r="30" spans="1:12" ht="15.75" thickBot="1">
      <c r="A30" s="254" t="s">
        <v>10</v>
      </c>
      <c r="B30" s="228">
        <f>IF($I$1="ja",Hilfsberechnung_Halbfabrikate_1!D89,0)</f>
        <v>0</v>
      </c>
      <c r="C30" s="228">
        <f>IF($I$1="ja",Hilfsberechnung_Halbfabrikate_1!E89,0)</f>
        <v>0</v>
      </c>
      <c r="D30" s="228">
        <f>IF($I$1="ja",Hilfsberechnung_Halbfabrikate_1!F89,0)</f>
        <v>0</v>
      </c>
      <c r="E30" s="230"/>
      <c r="F30" s="173" t="e">
        <f t="shared" si="3"/>
        <v>#DIV/0!</v>
      </c>
      <c r="G30" s="263">
        <f>IF($I$1="ja",Hilfsberechnung_Halbfabrikate_1!K89,0)</f>
        <v>0</v>
      </c>
      <c r="H30" s="208">
        <f t="shared" ref="H30" si="8">SUM(B30:E30,B43)*G30</f>
        <v>0</v>
      </c>
      <c r="I30" s="153">
        <f>IF($I$1="ja",(Hilfsberechnung_Halbfabrikate_1!K91*Rezeptur_Hauptblatt_Produkt_1!H30),0)</f>
        <v>0</v>
      </c>
      <c r="J30" s="279"/>
      <c r="K30" s="280"/>
      <c r="L30" s="257"/>
    </row>
    <row r="31" spans="1:12" s="30" customFormat="1">
      <c r="A31" s="164" t="s">
        <v>55</v>
      </c>
      <c r="B31" s="231">
        <f>SUM(B9:B30)</f>
        <v>0</v>
      </c>
      <c r="C31" s="231">
        <f>SUM(C9:C30)</f>
        <v>0</v>
      </c>
      <c r="D31" s="231">
        <f>SUM(D9:D30)</f>
        <v>0</v>
      </c>
      <c r="E31" s="165">
        <f>SUM(E9:E30)</f>
        <v>0</v>
      </c>
      <c r="F31" s="166" t="e">
        <f>SUM(F9:F30)</f>
        <v>#DIV/0!</v>
      </c>
      <c r="G31" s="232"/>
      <c r="H31" s="233">
        <f>SUM(H9:H30)</f>
        <v>0</v>
      </c>
      <c r="I31" s="233">
        <f>SUM(I9:I30)</f>
        <v>0</v>
      </c>
      <c r="L31" s="149"/>
    </row>
    <row r="32" spans="1:12">
      <c r="A32" s="167" t="s">
        <v>56</v>
      </c>
      <c r="B32" s="125"/>
      <c r="C32" s="126"/>
      <c r="D32" s="125"/>
      <c r="E32" s="125"/>
      <c r="F32" s="125"/>
      <c r="G32" s="239">
        <f>SUM(B31:E31)</f>
        <v>0</v>
      </c>
      <c r="H32" s="30"/>
      <c r="I32" s="30"/>
      <c r="J32" s="30"/>
      <c r="K32" s="30"/>
    </row>
    <row r="33" spans="1:12">
      <c r="A33" s="167" t="s">
        <v>61</v>
      </c>
      <c r="B33" s="125"/>
      <c r="C33" s="126"/>
      <c r="D33" s="125"/>
      <c r="E33" s="125"/>
      <c r="F33" s="125"/>
      <c r="G33" s="239">
        <f>B31</f>
        <v>0</v>
      </c>
      <c r="H33" s="30"/>
      <c r="I33" s="30"/>
    </row>
    <row r="34" spans="1:12" ht="21.75">
      <c r="A34" s="54" t="s">
        <v>8</v>
      </c>
      <c r="B34" s="124"/>
      <c r="C34" s="124"/>
      <c r="D34" s="124"/>
      <c r="E34" s="125"/>
      <c r="F34" s="125"/>
      <c r="G34" s="168" t="e">
        <f>B31/SUM(B31:E31)</f>
        <v>#DIV/0!</v>
      </c>
      <c r="H34" s="119" t="s">
        <v>159</v>
      </c>
    </row>
    <row r="35" spans="1:12">
      <c r="A35" s="40"/>
      <c r="B35" s="30"/>
      <c r="C35" s="30"/>
      <c r="D35" s="50"/>
      <c r="E35" s="50"/>
      <c r="G35" s="30"/>
      <c r="H35" s="30"/>
      <c r="I35" s="30"/>
    </row>
    <row r="36" spans="1:12" ht="25.5">
      <c r="A36" s="117" t="s">
        <v>9</v>
      </c>
      <c r="B36" s="127" t="s">
        <v>149</v>
      </c>
      <c r="C36" s="286" t="s">
        <v>140</v>
      </c>
      <c r="D36" s="287"/>
      <c r="E36" s="127" t="s">
        <v>66</v>
      </c>
    </row>
    <row r="37" spans="1:12">
      <c r="A37" s="255"/>
      <c r="B37" s="234"/>
      <c r="C37" s="281"/>
      <c r="D37" s="279"/>
      <c r="E37" s="257"/>
    </row>
    <row r="38" spans="1:12">
      <c r="A38" s="255"/>
      <c r="B38" s="234"/>
      <c r="C38" s="281"/>
      <c r="D38" s="279"/>
      <c r="E38" s="257"/>
      <c r="J38" s="45" t="s">
        <v>73</v>
      </c>
      <c r="K38" s="133"/>
      <c r="L38" s="32" t="s">
        <v>77</v>
      </c>
    </row>
    <row r="39" spans="1:12" ht="14.1" customHeight="1">
      <c r="A39" s="255"/>
      <c r="B39" s="234"/>
      <c r="C39" s="281"/>
      <c r="D39" s="279"/>
      <c r="E39" s="257"/>
      <c r="J39" s="30"/>
    </row>
    <row r="40" spans="1:12">
      <c r="A40" s="256"/>
      <c r="B40" s="235"/>
      <c r="C40" s="282"/>
      <c r="D40" s="283"/>
      <c r="E40" s="258"/>
      <c r="I40" s="30"/>
      <c r="J40" s="30"/>
      <c r="K40" s="41"/>
      <c r="L40" s="32" t="s">
        <v>74</v>
      </c>
    </row>
    <row r="41" spans="1:12">
      <c r="A41" s="176" t="str">
        <f>A28</f>
        <v xml:space="preserve">aus Halbfabrikat 1: </v>
      </c>
      <c r="B41" s="228">
        <f>IF($I$1="ja",Hilfsberechnung_Halbfabrikate_1!G7,0)</f>
        <v>0</v>
      </c>
      <c r="C41" s="280"/>
      <c r="D41" s="280"/>
      <c r="E41" s="257"/>
      <c r="J41" s="30"/>
    </row>
    <row r="42" spans="1:12">
      <c r="A42" s="176" t="str">
        <f t="shared" ref="A42:A43" si="9">A29</f>
        <v xml:space="preserve">aus Halbfabrikat 2: </v>
      </c>
      <c r="B42" s="228">
        <f>IF($I$1="ja",Hilfsberechnung_Halbfabrikate_1!G48,0)</f>
        <v>0</v>
      </c>
      <c r="C42" s="280"/>
      <c r="D42" s="280"/>
      <c r="E42" s="257"/>
      <c r="J42" s="30"/>
      <c r="K42" s="222"/>
      <c r="L42" s="32" t="s">
        <v>76</v>
      </c>
    </row>
    <row r="43" spans="1:12">
      <c r="A43" s="176" t="str">
        <f t="shared" si="9"/>
        <v>aus Halbfabrikat 3</v>
      </c>
      <c r="B43" s="228">
        <f>IF($I$1="ja",Hilfsberechnung_Halbfabrikate_1!G89,0)</f>
        <v>0</v>
      </c>
      <c r="C43" s="280"/>
      <c r="D43" s="280"/>
      <c r="E43" s="257"/>
      <c r="H43" s="30"/>
      <c r="I43" s="30"/>
      <c r="J43" s="30"/>
      <c r="K43" s="30"/>
      <c r="L43" s="197" t="s">
        <v>75</v>
      </c>
    </row>
    <row r="44" spans="1:12" ht="14.1" customHeight="1">
      <c r="A44" s="139" t="s">
        <v>11</v>
      </c>
      <c r="B44" s="56"/>
      <c r="C44" s="56"/>
      <c r="D44" s="140"/>
      <c r="E44" s="56"/>
      <c r="F44" s="236">
        <f>SUM(B37:B43)</f>
        <v>0</v>
      </c>
      <c r="G44" s="51"/>
      <c r="H44" s="30"/>
      <c r="I44" s="30"/>
      <c r="J44" s="30"/>
      <c r="K44" s="223"/>
      <c r="L44" s="42" t="s">
        <v>153</v>
      </c>
    </row>
    <row r="45" spans="1:12" ht="5.25" customHeight="1">
      <c r="A45" s="125"/>
      <c r="D45" s="50"/>
      <c r="E45" s="125"/>
      <c r="F45" s="118"/>
      <c r="G45" s="30"/>
      <c r="H45" s="30"/>
      <c r="I45" s="30"/>
      <c r="J45" s="30"/>
      <c r="K45" s="30"/>
      <c r="L45" s="149"/>
    </row>
    <row r="46" spans="1:12">
      <c r="A46" s="54" t="s">
        <v>62</v>
      </c>
      <c r="B46" s="125"/>
      <c r="C46" s="125"/>
      <c r="D46" s="124"/>
      <c r="E46" s="125"/>
      <c r="F46" s="237">
        <f>SUM(B31:E31)+F44</f>
        <v>0</v>
      </c>
      <c r="G46" s="45" t="str">
        <f>IF(F46=B6,"Total Prüfmenge stimmt überein","Fehler im Total der Zutaten")</f>
        <v>Total Prüfmenge stimmt überein</v>
      </c>
      <c r="H46" s="149"/>
      <c r="I46" s="149"/>
      <c r="J46" s="149"/>
      <c r="K46" s="149"/>
      <c r="L46" s="149"/>
    </row>
    <row r="47" spans="1:12" ht="4.5" customHeight="1">
      <c r="A47" s="149"/>
      <c r="B47" s="149"/>
      <c r="C47" s="149"/>
      <c r="D47" s="149"/>
      <c r="E47" s="149"/>
      <c r="F47" s="30"/>
      <c r="G47" s="149"/>
      <c r="H47" s="149"/>
      <c r="I47" s="149"/>
      <c r="J47" s="149"/>
      <c r="K47" s="149"/>
      <c r="L47" s="149"/>
    </row>
    <row r="48" spans="1:12" s="156" customFormat="1" ht="12.75">
      <c r="A48" s="177" t="s">
        <v>92</v>
      </c>
      <c r="B48" s="178"/>
      <c r="C48" s="178"/>
      <c r="D48" s="179"/>
      <c r="E48" s="179"/>
      <c r="F48" s="178"/>
      <c r="G48" s="178"/>
      <c r="H48" s="178"/>
      <c r="I48" s="178"/>
      <c r="J48" s="178"/>
      <c r="K48" s="178"/>
      <c r="L48" s="178"/>
    </row>
    <row r="49" spans="1:13" s="156" customFormat="1" ht="12" customHeight="1">
      <c r="A49" s="178"/>
      <c r="B49" s="178"/>
      <c r="C49" s="178"/>
      <c r="D49" s="179"/>
      <c r="E49" s="179"/>
      <c r="F49" s="178"/>
      <c r="G49" s="178"/>
      <c r="H49" s="178"/>
      <c r="I49" s="178"/>
      <c r="J49" s="178"/>
      <c r="K49" s="178"/>
      <c r="L49" s="178"/>
    </row>
    <row r="50" spans="1:13" s="155" customFormat="1" ht="12.75">
      <c r="A50" s="265"/>
      <c r="B50" s="180"/>
      <c r="C50" s="180"/>
      <c r="D50" s="181"/>
      <c r="E50" s="181"/>
      <c r="F50" s="180"/>
      <c r="G50" s="180"/>
      <c r="H50" s="180"/>
      <c r="I50" s="180"/>
      <c r="J50" s="180"/>
      <c r="K50" s="180"/>
      <c r="L50" s="182"/>
      <c r="M50" s="156"/>
    </row>
    <row r="51" spans="1:13" s="155" customFormat="1" ht="12.75">
      <c r="A51" s="266"/>
      <c r="B51" s="183"/>
      <c r="C51" s="183"/>
      <c r="D51" s="184"/>
      <c r="E51" s="184"/>
      <c r="F51" s="183"/>
      <c r="G51" s="183"/>
      <c r="H51" s="183"/>
      <c r="I51" s="183"/>
      <c r="J51" s="183"/>
      <c r="K51" s="183"/>
      <c r="L51" s="185"/>
      <c r="M51" s="156"/>
    </row>
    <row r="52" spans="1:13" s="155" customFormat="1" ht="12.75">
      <c r="A52" s="266"/>
      <c r="B52" s="183"/>
      <c r="C52" s="183"/>
      <c r="D52" s="184"/>
      <c r="E52" s="184"/>
      <c r="F52" s="183"/>
      <c r="G52" s="183"/>
      <c r="H52" s="183"/>
      <c r="I52" s="183"/>
      <c r="J52" s="183"/>
      <c r="K52" s="183"/>
      <c r="L52" s="185"/>
      <c r="M52" s="156"/>
    </row>
    <row r="53" spans="1:13" s="155" customFormat="1" ht="12.75">
      <c r="A53" s="266"/>
      <c r="B53" s="183"/>
      <c r="C53" s="183"/>
      <c r="D53" s="184"/>
      <c r="E53" s="184"/>
      <c r="F53" s="183"/>
      <c r="G53" s="183"/>
      <c r="H53" s="183"/>
      <c r="I53" s="183"/>
      <c r="J53" s="183"/>
      <c r="K53" s="183"/>
      <c r="L53" s="185"/>
      <c r="M53" s="156"/>
    </row>
    <row r="54" spans="1:13" s="155" customFormat="1" ht="12.75">
      <c r="A54" s="266"/>
      <c r="B54" s="183"/>
      <c r="C54" s="183"/>
      <c r="D54" s="184"/>
      <c r="E54" s="184"/>
      <c r="F54" s="183"/>
      <c r="G54" s="183"/>
      <c r="H54" s="183"/>
      <c r="I54" s="183"/>
      <c r="J54" s="183"/>
      <c r="K54" s="183"/>
      <c r="L54" s="185"/>
      <c r="M54" s="156"/>
    </row>
    <row r="55" spans="1:13" s="155" customFormat="1" ht="12.75">
      <c r="A55" s="266"/>
      <c r="B55" s="183"/>
      <c r="C55" s="183"/>
      <c r="D55" s="184"/>
      <c r="E55" s="184"/>
      <c r="F55" s="183"/>
      <c r="G55" s="183"/>
      <c r="H55" s="183"/>
      <c r="I55" s="183"/>
      <c r="J55" s="183"/>
      <c r="K55" s="183"/>
      <c r="L55" s="185"/>
      <c r="M55" s="156"/>
    </row>
    <row r="56" spans="1:13" s="155" customFormat="1" ht="12.75">
      <c r="A56" s="266"/>
      <c r="B56" s="183"/>
      <c r="C56" s="183"/>
      <c r="D56" s="184"/>
      <c r="E56" s="184"/>
      <c r="F56" s="183"/>
      <c r="G56" s="183"/>
      <c r="H56" s="183"/>
      <c r="I56" s="183"/>
      <c r="J56" s="183"/>
      <c r="K56" s="183"/>
      <c r="L56" s="185"/>
      <c r="M56" s="156"/>
    </row>
    <row r="57" spans="1:13" s="155" customFormat="1" ht="12.75">
      <c r="A57" s="266"/>
      <c r="B57" s="183"/>
      <c r="C57" s="183"/>
      <c r="D57" s="184"/>
      <c r="E57" s="184"/>
      <c r="F57" s="183"/>
      <c r="G57" s="183"/>
      <c r="H57" s="183"/>
      <c r="I57" s="183"/>
      <c r="J57" s="183"/>
      <c r="K57" s="183"/>
      <c r="L57" s="185"/>
      <c r="M57" s="156"/>
    </row>
    <row r="58" spans="1:13" s="155" customFormat="1" ht="4.5" customHeight="1">
      <c r="A58" s="266"/>
      <c r="B58" s="183"/>
      <c r="C58" s="183"/>
      <c r="D58" s="184"/>
      <c r="E58" s="184"/>
      <c r="F58" s="183"/>
      <c r="G58" s="183"/>
      <c r="H58" s="183"/>
      <c r="I58" s="183"/>
      <c r="J58" s="183"/>
      <c r="K58" s="183"/>
      <c r="L58" s="185"/>
      <c r="M58" s="156"/>
    </row>
    <row r="59" spans="1:13" s="155" customFormat="1" ht="12.75">
      <c r="A59" s="266" t="s">
        <v>93</v>
      </c>
      <c r="B59" s="183"/>
      <c r="C59" s="183"/>
      <c r="D59" s="184"/>
      <c r="E59" s="184"/>
      <c r="F59" s="183"/>
      <c r="G59" s="183"/>
      <c r="H59" s="183"/>
      <c r="I59" s="183"/>
      <c r="J59" s="183"/>
      <c r="K59" s="183"/>
      <c r="L59" s="185"/>
      <c r="M59" s="156"/>
    </row>
    <row r="60" spans="1:13" s="155" customFormat="1" ht="12.75">
      <c r="A60" s="266"/>
      <c r="B60" s="183"/>
      <c r="C60" s="183"/>
      <c r="D60" s="184"/>
      <c r="E60" s="184"/>
      <c r="F60" s="183"/>
      <c r="G60" s="183"/>
      <c r="H60" s="183"/>
      <c r="I60" s="183"/>
      <c r="J60" s="183"/>
      <c r="K60" s="183"/>
      <c r="L60" s="185"/>
      <c r="M60" s="156"/>
    </row>
    <row r="61" spans="1:13" s="155" customFormat="1" ht="12.75">
      <c r="A61" s="266"/>
      <c r="B61" s="183"/>
      <c r="C61" s="183"/>
      <c r="D61" s="184"/>
      <c r="E61" s="184"/>
      <c r="F61" s="183"/>
      <c r="G61" s="183"/>
      <c r="H61" s="183"/>
      <c r="I61" s="183"/>
      <c r="J61" s="183"/>
      <c r="K61" s="183"/>
      <c r="L61" s="185"/>
      <c r="M61" s="156"/>
    </row>
    <row r="62" spans="1:13" s="155" customFormat="1" ht="12.75">
      <c r="A62" s="266"/>
      <c r="B62" s="183"/>
      <c r="C62" s="183"/>
      <c r="D62" s="184"/>
      <c r="E62" s="184"/>
      <c r="F62" s="183"/>
      <c r="G62" s="183"/>
      <c r="H62" s="183"/>
      <c r="I62" s="183"/>
      <c r="J62" s="183"/>
      <c r="K62" s="183"/>
      <c r="L62" s="185"/>
      <c r="M62" s="156"/>
    </row>
    <row r="63" spans="1:13" s="155" customFormat="1" ht="12.75">
      <c r="A63" s="266" t="s">
        <v>94</v>
      </c>
      <c r="B63" s="183"/>
      <c r="C63" s="183"/>
      <c r="D63" s="184"/>
      <c r="E63" s="184"/>
      <c r="F63" s="183"/>
      <c r="G63" s="183"/>
      <c r="H63" s="183"/>
      <c r="I63" s="183"/>
      <c r="J63" s="183"/>
      <c r="K63" s="183"/>
      <c r="L63" s="185"/>
      <c r="M63" s="156"/>
    </row>
    <row r="64" spans="1:13" s="155" customFormat="1" ht="12.75">
      <c r="A64" s="266"/>
      <c r="B64" s="183"/>
      <c r="C64" s="183"/>
      <c r="D64" s="184"/>
      <c r="E64" s="184"/>
      <c r="F64" s="183"/>
      <c r="G64" s="183"/>
      <c r="H64" s="183"/>
      <c r="I64" s="183"/>
      <c r="J64" s="183"/>
      <c r="K64" s="183"/>
      <c r="L64" s="185"/>
      <c r="M64" s="156"/>
    </row>
    <row r="65" spans="1:13" s="155" customFormat="1" ht="12.75">
      <c r="A65" s="266" t="s">
        <v>95</v>
      </c>
      <c r="B65" s="183"/>
      <c r="C65" s="183"/>
      <c r="D65" s="184"/>
      <c r="E65" s="184"/>
      <c r="F65" s="183"/>
      <c r="G65" s="183" t="s">
        <v>96</v>
      </c>
      <c r="H65" s="183"/>
      <c r="I65" s="183"/>
      <c r="J65" s="183"/>
      <c r="K65" s="183"/>
      <c r="L65" s="185"/>
      <c r="M65" s="156"/>
    </row>
    <row r="66" spans="1:13" s="155" customFormat="1" ht="12.75">
      <c r="A66" s="266"/>
      <c r="B66" s="183"/>
      <c r="C66" s="183"/>
      <c r="D66" s="184"/>
      <c r="E66" s="184"/>
      <c r="F66" s="183"/>
      <c r="G66" s="183"/>
      <c r="H66" s="183"/>
      <c r="I66" s="183"/>
      <c r="J66" s="183"/>
      <c r="K66" s="183"/>
      <c r="L66" s="185"/>
      <c r="M66" s="156"/>
    </row>
    <row r="67" spans="1:13" s="155" customFormat="1" ht="12.75">
      <c r="A67" s="267" t="s">
        <v>97</v>
      </c>
      <c r="B67" s="186"/>
      <c r="C67" s="186"/>
      <c r="D67" s="187"/>
      <c r="E67" s="187"/>
      <c r="F67" s="186"/>
      <c r="G67" s="186"/>
      <c r="H67" s="186"/>
      <c r="I67" s="186"/>
      <c r="J67" s="186"/>
      <c r="K67" s="186"/>
      <c r="L67" s="188"/>
      <c r="M67" s="156"/>
    </row>
    <row r="68" spans="1:13" s="155" customFormat="1" ht="12.75">
      <c r="A68" s="265" t="s">
        <v>98</v>
      </c>
      <c r="B68" s="180"/>
      <c r="C68" s="180"/>
      <c r="D68" s="181"/>
      <c r="E68" s="181"/>
      <c r="F68" s="180"/>
      <c r="G68" s="180"/>
      <c r="H68" s="180"/>
      <c r="I68" s="180"/>
      <c r="J68" s="180"/>
      <c r="K68" s="180"/>
      <c r="L68" s="182" t="s">
        <v>99</v>
      </c>
      <c r="M68" s="156"/>
    </row>
    <row r="69" spans="1:13" s="155" customFormat="1" ht="12.75">
      <c r="A69" s="266"/>
      <c r="B69" s="183"/>
      <c r="C69" s="183"/>
      <c r="D69" s="184"/>
      <c r="E69" s="184"/>
      <c r="F69" s="183"/>
      <c r="G69" s="183"/>
      <c r="H69" s="183"/>
      <c r="I69" s="183"/>
      <c r="J69" s="183"/>
      <c r="K69" s="183"/>
      <c r="L69" s="185"/>
      <c r="M69" s="156"/>
    </row>
    <row r="70" spans="1:13" s="155" customFormat="1" ht="12.75">
      <c r="A70" s="266"/>
      <c r="B70" s="183"/>
      <c r="C70" s="183"/>
      <c r="D70" s="184"/>
      <c r="E70" s="184"/>
      <c r="F70" s="183"/>
      <c r="G70" s="183"/>
      <c r="H70" s="183"/>
      <c r="I70" s="183"/>
      <c r="J70" s="183"/>
      <c r="K70" s="183"/>
      <c r="L70" s="185"/>
      <c r="M70" s="156"/>
    </row>
    <row r="71" spans="1:13" s="155" customFormat="1" ht="12.75">
      <c r="A71" s="268"/>
      <c r="B71" s="186"/>
      <c r="C71" s="186"/>
      <c r="D71" s="187"/>
      <c r="E71" s="187"/>
      <c r="F71" s="186"/>
      <c r="G71" s="186"/>
      <c r="H71" s="186"/>
      <c r="I71" s="186"/>
      <c r="J71" s="186"/>
      <c r="K71" s="186"/>
      <c r="L71" s="188"/>
      <c r="M71" s="156"/>
    </row>
    <row r="74" spans="1:13">
      <c r="A74" s="32" t="s">
        <v>38</v>
      </c>
    </row>
    <row r="75" spans="1:13">
      <c r="A75" s="32" t="s">
        <v>141</v>
      </c>
    </row>
    <row r="76" spans="1:13">
      <c r="A76" s="32" t="s">
        <v>142</v>
      </c>
    </row>
    <row r="77" spans="1:13">
      <c r="A77" s="269" t="s">
        <v>156</v>
      </c>
    </row>
    <row r="78" spans="1:13">
      <c r="A78" s="32" t="s">
        <v>122</v>
      </c>
    </row>
    <row r="79" spans="1:13">
      <c r="A79" s="32" t="s">
        <v>121</v>
      </c>
    </row>
    <row r="80" spans="1:13">
      <c r="A80" s="32" t="s">
        <v>120</v>
      </c>
    </row>
    <row r="81" spans="1:1">
      <c r="A81" s="32" t="s">
        <v>123</v>
      </c>
    </row>
    <row r="82" spans="1:1">
      <c r="A82" s="32" t="s">
        <v>124</v>
      </c>
    </row>
    <row r="83" spans="1:1">
      <c r="A83" s="32" t="s">
        <v>125</v>
      </c>
    </row>
    <row r="84" spans="1:1">
      <c r="A84" s="32" t="s">
        <v>126</v>
      </c>
    </row>
    <row r="85" spans="1:1">
      <c r="A85" s="32" t="s">
        <v>157</v>
      </c>
    </row>
  </sheetData>
  <sheetProtection password="ECF3" sheet="1" objects="1" scenarios="1" formatCells="0" formatColumns="0" formatRows="0" insertColumns="0" insertRows="0" insertHyperlinks="0" deleteColumns="0" deleteRows="0" sort="0" autoFilter="0" pivotTables="0"/>
  <dataConsolidate/>
  <mergeCells count="33">
    <mergeCell ref="B1:D1"/>
    <mergeCell ref="B3:D3"/>
    <mergeCell ref="C36:D36"/>
    <mergeCell ref="C37:D3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C43:D43"/>
    <mergeCell ref="C38:D38"/>
    <mergeCell ref="C39:D39"/>
    <mergeCell ref="C40:D40"/>
    <mergeCell ref="C41:D41"/>
    <mergeCell ref="C42:D42"/>
  </mergeCells>
  <phoneticPr fontId="1" type="noConversion"/>
  <conditionalFormatting sqref="G34">
    <cfRule type="cellIs" dxfId="8" priority="3" operator="lessThan">
      <formula>0.8</formula>
    </cfRule>
    <cfRule type="cellIs" dxfId="7" priority="4" operator="greaterThan">
      <formula>0.8</formula>
    </cfRule>
    <cfRule type="top10" dxfId="6" priority="5" percent="1" rank="66"/>
  </conditionalFormatting>
  <conditionalFormatting sqref="F46">
    <cfRule type="cellIs" dxfId="5" priority="1" operator="notEqual">
      <formula>$B$6</formula>
    </cfRule>
    <cfRule type="cellIs" dxfId="4" priority="2" operator="equal">
      <formula>$B$6</formula>
    </cfRule>
  </conditionalFormatting>
  <dataValidations count="1">
    <dataValidation type="list" allowBlank="1" showInputMessage="1" showErrorMessage="1" sqref="I1">
      <formula1>"ja,nein"</formula1>
    </dataValidation>
  </dataValidations>
  <pageMargins left="0.51181102362204722" right="0.27559055118110237" top="0.62992125984251968" bottom="0.47244094488188981" header="0.19685039370078741" footer="0.31496062992125984"/>
  <pageSetup paperSize="9" scale="70" fitToHeight="0" orientation="portrait" r:id="rId1"/>
  <headerFooter>
    <oddFooter>&amp;L&amp;"Calibri,Standard"&amp;8&amp;K000000Verein Schweizer Regionalprodukte&amp;C&amp;"Calibri,Standard"&amp;8&amp;K000000Rezeptur- und Wertschöpfungsprüfung&amp;R&amp;"Calibri,Standard"&amp;8&amp;K000000Version 2.2, letzte Änderung:16.2.2016</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pageSetUpPr fitToPage="1"/>
  </sheetPr>
  <dimension ref="A1:M144"/>
  <sheetViews>
    <sheetView zoomScaleNormal="100" zoomScalePageLayoutView="110" workbookViewId="0">
      <selection activeCell="F36" sqref="F36"/>
    </sheetView>
  </sheetViews>
  <sheetFormatPr baseColWidth="10" defaultColWidth="11.42578125" defaultRowHeight="12.75"/>
  <cols>
    <col min="1" max="1" width="14.140625" style="60" customWidth="1"/>
    <col min="2" max="2" width="28.85546875" style="60" customWidth="1"/>
    <col min="3" max="5" width="9.42578125" style="60" customWidth="1"/>
    <col min="6" max="6" width="10.7109375" style="60" customWidth="1"/>
    <col min="7" max="7" width="10.5703125" style="60" customWidth="1"/>
    <col min="8" max="8" width="1.42578125" style="60" customWidth="1"/>
    <col min="9" max="9" width="34.7109375" style="60" customWidth="1"/>
    <col min="10" max="11" width="9.42578125" style="60" customWidth="1"/>
    <col min="12" max="12" width="10.7109375" style="60" customWidth="1"/>
    <col min="13" max="16384" width="11.42578125" style="60"/>
  </cols>
  <sheetData>
    <row r="1" spans="1:12">
      <c r="A1" s="57" t="s">
        <v>0</v>
      </c>
      <c r="B1" s="58">
        <f>Rezeptur_Hauptblatt_Produkt_1!B1</f>
        <v>0</v>
      </c>
      <c r="C1" s="59"/>
      <c r="D1" s="57"/>
      <c r="E1" s="59"/>
      <c r="H1" s="59"/>
      <c r="I1" s="59"/>
      <c r="J1" s="59"/>
      <c r="K1" s="59"/>
      <c r="L1" s="61" t="s">
        <v>67</v>
      </c>
    </row>
    <row r="2" spans="1:12">
      <c r="A2" s="57" t="s">
        <v>12</v>
      </c>
      <c r="B2" s="58">
        <f>Rezeptur_Hauptblatt_Produkt_1!B3</f>
        <v>0</v>
      </c>
      <c r="C2" s="59"/>
      <c r="D2" s="59"/>
      <c r="E2" s="59"/>
      <c r="F2" s="59"/>
      <c r="G2" s="59"/>
      <c r="H2" s="59"/>
      <c r="I2" s="59"/>
      <c r="J2" s="59"/>
      <c r="K2" s="59"/>
      <c r="L2" s="59"/>
    </row>
    <row r="3" spans="1:12" ht="5.25" customHeight="1">
      <c r="A3" s="57"/>
      <c r="B3" s="58"/>
      <c r="C3" s="59"/>
      <c r="D3" s="59"/>
      <c r="E3" s="59"/>
      <c r="F3" s="59"/>
      <c r="G3" s="59"/>
      <c r="H3" s="59"/>
      <c r="I3" s="57"/>
      <c r="J3" s="59"/>
      <c r="K3" s="59"/>
      <c r="L3" s="59"/>
    </row>
    <row r="4" spans="1:12" ht="17.100000000000001" customHeight="1">
      <c r="A4" s="62" t="s">
        <v>34</v>
      </c>
      <c r="B4" s="57"/>
      <c r="C4" s="60" t="s">
        <v>52</v>
      </c>
      <c r="D4" s="297"/>
      <c r="E4" s="297"/>
      <c r="F4" s="297"/>
      <c r="G4" s="59" t="s">
        <v>51</v>
      </c>
      <c r="I4" s="28"/>
      <c r="J4" s="59"/>
      <c r="K4" s="59"/>
      <c r="L4" s="59"/>
    </row>
    <row r="5" spans="1:12" ht="6" customHeight="1">
      <c r="A5" s="62"/>
      <c r="B5" s="57"/>
      <c r="C5" s="57"/>
      <c r="D5" s="57"/>
      <c r="E5" s="59"/>
      <c r="F5" s="59"/>
      <c r="G5" s="59"/>
      <c r="H5" s="59"/>
      <c r="I5" s="62"/>
      <c r="J5" s="57"/>
      <c r="K5" s="62"/>
      <c r="L5" s="57"/>
    </row>
    <row r="6" spans="1:12" ht="39" customHeight="1">
      <c r="A6" s="292" t="s">
        <v>134</v>
      </c>
      <c r="B6" s="293"/>
      <c r="C6" s="158" t="s">
        <v>136</v>
      </c>
      <c r="D6" s="158" t="s">
        <v>82</v>
      </c>
      <c r="E6" s="158" t="s">
        <v>83</v>
      </c>
      <c r="F6" s="158" t="s">
        <v>84</v>
      </c>
      <c r="G6" s="159" t="s">
        <v>85</v>
      </c>
      <c r="H6" s="59"/>
      <c r="I6" s="303" t="s">
        <v>135</v>
      </c>
      <c r="J6" s="304"/>
      <c r="K6" s="63"/>
      <c r="L6" s="64"/>
    </row>
    <row r="7" spans="1:12">
      <c r="A7" s="299"/>
      <c r="B7" s="300"/>
      <c r="C7" s="215"/>
      <c r="D7" s="216">
        <f>C26</f>
        <v>0</v>
      </c>
      <c r="E7" s="216">
        <f>D26</f>
        <v>0</v>
      </c>
      <c r="F7" s="216">
        <f>E26</f>
        <v>0</v>
      </c>
      <c r="G7" s="216">
        <f>C37</f>
        <v>0</v>
      </c>
      <c r="H7" s="59"/>
      <c r="I7" s="130" t="s">
        <v>70</v>
      </c>
      <c r="J7" s="59"/>
      <c r="K7" s="29"/>
      <c r="L7" s="148" t="s">
        <v>71</v>
      </c>
    </row>
    <row r="8" spans="1:12" ht="15.75">
      <c r="A8" s="161"/>
      <c r="B8" s="59"/>
      <c r="C8" s="162"/>
      <c r="D8" s="162"/>
      <c r="E8" s="162"/>
      <c r="F8" s="162"/>
      <c r="G8" s="163"/>
      <c r="H8" s="59"/>
      <c r="I8" s="67"/>
      <c r="J8" s="59"/>
      <c r="K8" s="59"/>
      <c r="L8" s="59"/>
    </row>
    <row r="9" spans="1:12">
      <c r="A9" s="66" t="s">
        <v>39</v>
      </c>
      <c r="B9" s="59"/>
      <c r="C9" s="215"/>
      <c r="D9" s="59" t="s">
        <v>32</v>
      </c>
      <c r="F9" s="59"/>
      <c r="G9" s="65"/>
      <c r="H9" s="59"/>
      <c r="I9" s="311" t="s">
        <v>37</v>
      </c>
      <c r="J9" s="312"/>
      <c r="K9" s="147">
        <f>IF($K$11="innerhalb",$K$41,$L$41)</f>
        <v>0</v>
      </c>
      <c r="L9" s="65"/>
    </row>
    <row r="10" spans="1:12" ht="27" customHeight="1">
      <c r="A10" s="294" t="s">
        <v>139</v>
      </c>
      <c r="B10" s="295"/>
      <c r="C10" s="295"/>
      <c r="D10" s="295"/>
      <c r="E10" s="295"/>
      <c r="F10" s="295"/>
      <c r="G10" s="296"/>
      <c r="H10" s="59"/>
      <c r="I10" s="308" t="s">
        <v>88</v>
      </c>
      <c r="J10" s="309"/>
      <c r="K10" s="309"/>
      <c r="L10" s="310"/>
    </row>
    <row r="11" spans="1:12" ht="17.100000000000001" customHeight="1">
      <c r="A11" s="142"/>
      <c r="B11" s="71"/>
      <c r="C11" s="71"/>
      <c r="D11" s="71"/>
      <c r="E11" s="71"/>
      <c r="F11" s="71"/>
      <c r="G11" s="72"/>
      <c r="H11" s="59"/>
      <c r="I11" s="66" t="s">
        <v>89</v>
      </c>
      <c r="J11" s="59"/>
      <c r="K11" s="141" t="s">
        <v>3</v>
      </c>
      <c r="L11" s="135" t="s">
        <v>72</v>
      </c>
    </row>
    <row r="12" spans="1:12">
      <c r="A12" s="67"/>
      <c r="B12" s="59"/>
      <c r="C12" s="301"/>
      <c r="D12" s="301"/>
      <c r="E12" s="301"/>
      <c r="F12" s="59"/>
      <c r="G12" s="65"/>
      <c r="H12" s="59"/>
      <c r="I12" s="305"/>
      <c r="J12" s="306"/>
      <c r="K12" s="306"/>
      <c r="L12" s="307"/>
    </row>
    <row r="13" spans="1:12" ht="52.5" customHeight="1">
      <c r="A13" s="76" t="s">
        <v>81</v>
      </c>
      <c r="B13" s="68"/>
      <c r="C13" s="77" t="s">
        <v>5</v>
      </c>
      <c r="D13" s="77" t="s">
        <v>6</v>
      </c>
      <c r="E13" s="77" t="s">
        <v>21</v>
      </c>
      <c r="F13" s="77" t="s">
        <v>7</v>
      </c>
      <c r="G13" s="65"/>
      <c r="H13" s="59"/>
      <c r="I13" s="78" t="s">
        <v>33</v>
      </c>
      <c r="J13" s="79" t="s">
        <v>40</v>
      </c>
      <c r="K13" s="79" t="s">
        <v>41</v>
      </c>
      <c r="L13" s="79" t="s">
        <v>42</v>
      </c>
    </row>
    <row r="14" spans="1:12">
      <c r="A14" s="290"/>
      <c r="B14" s="291"/>
      <c r="C14" s="214"/>
      <c r="D14" s="214"/>
      <c r="E14" s="214"/>
      <c r="F14" s="80" t="e">
        <f>SUM(C14:E14)/SUM($C$25:$E$25)</f>
        <v>#DIV/0!</v>
      </c>
      <c r="G14" s="65"/>
      <c r="H14" s="59"/>
      <c r="I14" s="81">
        <f t="shared" ref="I14:I24" si="0">A14</f>
        <v>0</v>
      </c>
      <c r="J14" s="240"/>
      <c r="K14" s="82">
        <f>SUM(C14:E14)*J14</f>
        <v>0</v>
      </c>
      <c r="L14" s="82">
        <f t="shared" ref="L14:L24" si="1">C14*J14</f>
        <v>0</v>
      </c>
    </row>
    <row r="15" spans="1:12">
      <c r="A15" s="290"/>
      <c r="B15" s="291"/>
      <c r="C15" s="214"/>
      <c r="D15" s="214"/>
      <c r="E15" s="214"/>
      <c r="F15" s="80" t="e">
        <f>SUM(C15:E15)/SUM($C$25:$E$25)</f>
        <v>#DIV/0!</v>
      </c>
      <c r="G15" s="65"/>
      <c r="H15" s="59"/>
      <c r="I15" s="81">
        <f t="shared" si="0"/>
        <v>0</v>
      </c>
      <c r="J15" s="240"/>
      <c r="K15" s="82">
        <f t="shared" ref="K15:K24" si="2">SUM(C15:E15)*J15</f>
        <v>0</v>
      </c>
      <c r="L15" s="82">
        <f t="shared" si="1"/>
        <v>0</v>
      </c>
    </row>
    <row r="16" spans="1:12">
      <c r="A16" s="290"/>
      <c r="B16" s="291"/>
      <c r="C16" s="214"/>
      <c r="D16" s="214"/>
      <c r="E16" s="214"/>
      <c r="F16" s="80" t="e">
        <f>SUM(C16:E16)/SUM($C$25:$E$25)</f>
        <v>#DIV/0!</v>
      </c>
      <c r="G16" s="65"/>
      <c r="H16" s="59"/>
      <c r="I16" s="81">
        <f t="shared" si="0"/>
        <v>0</v>
      </c>
      <c r="J16" s="240"/>
      <c r="K16" s="82">
        <f t="shared" si="2"/>
        <v>0</v>
      </c>
      <c r="L16" s="82">
        <f t="shared" si="1"/>
        <v>0</v>
      </c>
    </row>
    <row r="17" spans="1:12">
      <c r="A17" s="290"/>
      <c r="B17" s="291"/>
      <c r="C17" s="214"/>
      <c r="D17" s="214"/>
      <c r="E17" s="214"/>
      <c r="F17" s="80" t="e">
        <f t="shared" ref="F17:F25" si="3">SUM(C17:E17)/SUM($C$25:$E$25)</f>
        <v>#DIV/0!</v>
      </c>
      <c r="G17" s="65"/>
      <c r="H17" s="59"/>
      <c r="I17" s="81">
        <f t="shared" si="0"/>
        <v>0</v>
      </c>
      <c r="J17" s="240"/>
      <c r="K17" s="82">
        <f t="shared" si="2"/>
        <v>0</v>
      </c>
      <c r="L17" s="82">
        <f t="shared" si="1"/>
        <v>0</v>
      </c>
    </row>
    <row r="18" spans="1:12">
      <c r="A18" s="290"/>
      <c r="B18" s="291"/>
      <c r="C18" s="214"/>
      <c r="D18" s="214"/>
      <c r="E18" s="214"/>
      <c r="F18" s="80" t="e">
        <f t="shared" si="3"/>
        <v>#DIV/0!</v>
      </c>
      <c r="G18" s="65"/>
      <c r="H18" s="59"/>
      <c r="I18" s="81">
        <f t="shared" si="0"/>
        <v>0</v>
      </c>
      <c r="J18" s="240"/>
      <c r="K18" s="219">
        <f t="shared" si="2"/>
        <v>0</v>
      </c>
      <c r="L18" s="219">
        <f t="shared" si="1"/>
        <v>0</v>
      </c>
    </row>
    <row r="19" spans="1:12">
      <c r="A19" s="290"/>
      <c r="B19" s="291"/>
      <c r="C19" s="214"/>
      <c r="D19" s="214"/>
      <c r="E19" s="214"/>
      <c r="F19" s="80" t="e">
        <f>SUM(C19:E19)/SUM($C$25:$E$25)</f>
        <v>#DIV/0!</v>
      </c>
      <c r="G19" s="65"/>
      <c r="H19" s="59"/>
      <c r="I19" s="81">
        <f t="shared" si="0"/>
        <v>0</v>
      </c>
      <c r="J19" s="240"/>
      <c r="K19" s="219">
        <f t="shared" si="2"/>
        <v>0</v>
      </c>
      <c r="L19" s="219">
        <f t="shared" si="1"/>
        <v>0</v>
      </c>
    </row>
    <row r="20" spans="1:12">
      <c r="A20" s="290"/>
      <c r="B20" s="291"/>
      <c r="C20" s="214"/>
      <c r="D20" s="214"/>
      <c r="E20" s="214"/>
      <c r="F20" s="80" t="e">
        <f t="shared" si="3"/>
        <v>#DIV/0!</v>
      </c>
      <c r="G20" s="65"/>
      <c r="H20" s="59"/>
      <c r="I20" s="81">
        <f t="shared" si="0"/>
        <v>0</v>
      </c>
      <c r="J20" s="240"/>
      <c r="K20" s="219">
        <f t="shared" si="2"/>
        <v>0</v>
      </c>
      <c r="L20" s="219">
        <f t="shared" si="1"/>
        <v>0</v>
      </c>
    </row>
    <row r="21" spans="1:12">
      <c r="A21" s="290"/>
      <c r="B21" s="291"/>
      <c r="C21" s="214"/>
      <c r="D21" s="214"/>
      <c r="E21" s="214"/>
      <c r="F21" s="80" t="e">
        <f t="shared" si="3"/>
        <v>#DIV/0!</v>
      </c>
      <c r="G21" s="65"/>
      <c r="H21" s="59"/>
      <c r="I21" s="81">
        <f t="shared" si="0"/>
        <v>0</v>
      </c>
      <c r="J21" s="240"/>
      <c r="K21" s="219">
        <f t="shared" si="2"/>
        <v>0</v>
      </c>
      <c r="L21" s="219">
        <f t="shared" si="1"/>
        <v>0</v>
      </c>
    </row>
    <row r="22" spans="1:12">
      <c r="A22" s="290"/>
      <c r="B22" s="291"/>
      <c r="C22" s="214"/>
      <c r="D22" s="214"/>
      <c r="E22" s="214"/>
      <c r="F22" s="80" t="e">
        <f t="shared" si="3"/>
        <v>#DIV/0!</v>
      </c>
      <c r="G22" s="65"/>
      <c r="H22" s="59"/>
      <c r="I22" s="81">
        <f t="shared" si="0"/>
        <v>0</v>
      </c>
      <c r="J22" s="240"/>
      <c r="K22" s="219">
        <f t="shared" si="2"/>
        <v>0</v>
      </c>
      <c r="L22" s="219">
        <f t="shared" si="1"/>
        <v>0</v>
      </c>
    </row>
    <row r="23" spans="1:12">
      <c r="A23" s="290"/>
      <c r="B23" s="291"/>
      <c r="C23" s="214"/>
      <c r="D23" s="214"/>
      <c r="E23" s="214"/>
      <c r="F23" s="80" t="e">
        <f t="shared" si="3"/>
        <v>#DIV/0!</v>
      </c>
      <c r="G23" s="65"/>
      <c r="H23" s="59"/>
      <c r="I23" s="81">
        <f t="shared" si="0"/>
        <v>0</v>
      </c>
      <c r="J23" s="240"/>
      <c r="K23" s="219">
        <f t="shared" si="2"/>
        <v>0</v>
      </c>
      <c r="L23" s="219">
        <f t="shared" si="1"/>
        <v>0</v>
      </c>
    </row>
    <row r="24" spans="1:12">
      <c r="A24" s="290"/>
      <c r="B24" s="291"/>
      <c r="C24" s="214"/>
      <c r="D24" s="214"/>
      <c r="E24" s="214"/>
      <c r="F24" s="80" t="e">
        <f t="shared" si="3"/>
        <v>#DIV/0!</v>
      </c>
      <c r="G24" s="65"/>
      <c r="H24" s="59"/>
      <c r="I24" s="81">
        <f t="shared" si="0"/>
        <v>0</v>
      </c>
      <c r="J24" s="240"/>
      <c r="K24" s="219">
        <f t="shared" si="2"/>
        <v>0</v>
      </c>
      <c r="L24" s="219">
        <f t="shared" si="1"/>
        <v>0</v>
      </c>
    </row>
    <row r="25" spans="1:12">
      <c r="A25" s="83" t="s">
        <v>55</v>
      </c>
      <c r="B25" s="84"/>
      <c r="C25" s="216">
        <f>SUM(C14:C24)</f>
        <v>0</v>
      </c>
      <c r="D25" s="216">
        <f t="shared" ref="D25:E25" si="4">SUM(D14:D24)</f>
        <v>0</v>
      </c>
      <c r="E25" s="216">
        <f t="shared" si="4"/>
        <v>0</v>
      </c>
      <c r="F25" s="80" t="e">
        <f t="shared" si="3"/>
        <v>#DIV/0!</v>
      </c>
      <c r="G25" s="65"/>
      <c r="H25" s="59"/>
      <c r="I25" s="85" t="s">
        <v>58</v>
      </c>
      <c r="J25" s="220"/>
      <c r="K25" s="136">
        <f>SUM(K14:K24)</f>
        <v>0</v>
      </c>
      <c r="L25" s="136">
        <f>SUM(L14:L24)</f>
        <v>0</v>
      </c>
    </row>
    <row r="26" spans="1:12">
      <c r="A26" s="88" t="s">
        <v>59</v>
      </c>
      <c r="B26" s="89"/>
      <c r="C26" s="217">
        <f>IF(C25&gt;0,$C$7/$C$9*C25,C25)</f>
        <v>0</v>
      </c>
      <c r="D26" s="217">
        <f>IF(D25&gt;0,$C$7/$C$9*D25,D25)</f>
        <v>0</v>
      </c>
      <c r="E26" s="217">
        <f>IF(E25&gt;0,$C$7/$C$9*E25,E25)</f>
        <v>0</v>
      </c>
      <c r="F26" s="59"/>
      <c r="G26" s="65"/>
      <c r="H26" s="59"/>
      <c r="I26" s="67"/>
      <c r="J26" s="59"/>
      <c r="K26" s="59"/>
      <c r="L26" s="65"/>
    </row>
    <row r="27" spans="1:12" ht="14.1" customHeight="1">
      <c r="A27" s="90"/>
      <c r="B27" s="91"/>
      <c r="C27" s="91"/>
      <c r="D27" s="91"/>
      <c r="E27" s="92"/>
      <c r="F27" s="92"/>
      <c r="G27" s="93"/>
      <c r="H27" s="92"/>
      <c r="I27" s="94" t="s">
        <v>44</v>
      </c>
      <c r="J27" s="95"/>
      <c r="K27" s="313" t="s">
        <v>78</v>
      </c>
      <c r="L27" s="314"/>
    </row>
    <row r="28" spans="1:12">
      <c r="A28" s="66"/>
      <c r="B28" s="68"/>
      <c r="C28" s="101"/>
      <c r="D28" s="59"/>
      <c r="E28" s="92"/>
      <c r="F28" s="92"/>
      <c r="G28" s="93"/>
      <c r="H28" s="59"/>
      <c r="I28" s="67"/>
      <c r="J28" s="59"/>
      <c r="K28" s="315"/>
      <c r="L28" s="316"/>
    </row>
    <row r="29" spans="1:12">
      <c r="A29" s="66" t="s">
        <v>9</v>
      </c>
      <c r="B29" s="68"/>
      <c r="C29" s="96" t="s">
        <v>2</v>
      </c>
      <c r="D29" s="59"/>
      <c r="E29" s="92"/>
      <c r="F29" s="92"/>
      <c r="G29" s="93"/>
      <c r="H29" s="92"/>
      <c r="I29" s="98"/>
      <c r="J29" s="99"/>
      <c r="K29" s="100" t="s">
        <v>86</v>
      </c>
      <c r="L29" s="100" t="s">
        <v>3</v>
      </c>
    </row>
    <row r="30" spans="1:12" ht="14.1" customHeight="1">
      <c r="A30" s="209"/>
      <c r="B30" s="5"/>
      <c r="C30" s="215"/>
      <c r="D30" s="59"/>
      <c r="E30" s="92"/>
      <c r="F30" s="92"/>
      <c r="G30" s="93"/>
      <c r="H30" s="92"/>
      <c r="I30" s="145" t="s">
        <v>45</v>
      </c>
      <c r="J30" s="128"/>
      <c r="K30" s="241">
        <f>(IF(K11="innerhalb",K7*D40,0))</f>
        <v>0</v>
      </c>
      <c r="L30" s="242"/>
    </row>
    <row r="31" spans="1:12" ht="14.1" customHeight="1">
      <c r="A31" s="209"/>
      <c r="B31" s="5"/>
      <c r="C31" s="215"/>
      <c r="D31" s="59"/>
      <c r="E31" s="92"/>
      <c r="F31" s="92"/>
      <c r="G31" s="93"/>
      <c r="H31" s="92"/>
      <c r="I31" s="104" t="s">
        <v>46</v>
      </c>
      <c r="J31" s="59"/>
      <c r="K31" s="241">
        <f>(IF(K11="innerhalb",-K25,0))</f>
        <v>0</v>
      </c>
      <c r="L31" s="243"/>
    </row>
    <row r="32" spans="1:12" ht="14.25" customHeight="1">
      <c r="A32" s="209"/>
      <c r="B32" s="5"/>
      <c r="C32" s="215"/>
      <c r="D32" s="59"/>
      <c r="E32" s="92"/>
      <c r="F32" s="92"/>
      <c r="G32" s="93"/>
      <c r="H32" s="92"/>
      <c r="I32" s="98"/>
      <c r="J32" s="102"/>
      <c r="K32" s="244"/>
      <c r="L32" s="244"/>
    </row>
    <row r="33" spans="1:13" ht="14.25" customHeight="1">
      <c r="A33" s="209"/>
      <c r="B33" s="5"/>
      <c r="C33" s="215"/>
      <c r="D33" s="59"/>
      <c r="E33" s="92"/>
      <c r="F33" s="92"/>
      <c r="G33" s="93"/>
      <c r="H33" s="92"/>
      <c r="I33" s="299" t="s">
        <v>79</v>
      </c>
      <c r="J33" s="302"/>
      <c r="K33" s="244"/>
      <c r="L33" s="244"/>
    </row>
    <row r="34" spans="1:13">
      <c r="A34" s="209"/>
      <c r="B34" s="5"/>
      <c r="C34" s="215"/>
      <c r="D34" s="59"/>
      <c r="E34" s="92"/>
      <c r="F34" s="92"/>
      <c r="G34" s="93"/>
      <c r="H34" s="92"/>
      <c r="I34" s="299"/>
      <c r="J34" s="302"/>
      <c r="K34" s="245"/>
      <c r="L34" s="245"/>
    </row>
    <row r="35" spans="1:13">
      <c r="A35" s="209"/>
      <c r="B35" s="5"/>
      <c r="C35" s="215"/>
      <c r="D35" s="59"/>
      <c r="E35" s="92"/>
      <c r="F35" s="92"/>
      <c r="G35" s="93"/>
      <c r="H35" s="92"/>
      <c r="I35" s="146" t="s">
        <v>47</v>
      </c>
      <c r="J35" s="59"/>
      <c r="K35" s="246"/>
      <c r="L35" s="246"/>
    </row>
    <row r="36" spans="1:13">
      <c r="A36" s="107" t="s">
        <v>14</v>
      </c>
      <c r="B36" s="84"/>
      <c r="C36" s="216">
        <f>SUM(C30:C35)</f>
        <v>0</v>
      </c>
      <c r="D36" s="59"/>
      <c r="E36" s="92"/>
      <c r="F36" s="92"/>
      <c r="G36" s="93"/>
      <c r="H36" s="92"/>
      <c r="I36" s="146" t="s">
        <v>48</v>
      </c>
      <c r="J36" s="59"/>
      <c r="K36" s="246"/>
      <c r="L36" s="246"/>
    </row>
    <row r="37" spans="1:13">
      <c r="A37" s="88" t="s">
        <v>59</v>
      </c>
      <c r="B37" s="89"/>
      <c r="C37" s="217">
        <f>IF(C36&gt;0,$C$7/$C$9*C36,C36)</f>
        <v>0</v>
      </c>
      <c r="D37" s="59"/>
      <c r="E37" s="92"/>
      <c r="F37" s="92"/>
      <c r="G37" s="93"/>
      <c r="H37" s="92"/>
      <c r="I37" s="146" t="s">
        <v>49</v>
      </c>
      <c r="J37" s="59"/>
      <c r="K37" s="246"/>
      <c r="L37" s="246"/>
    </row>
    <row r="38" spans="1:13">
      <c r="A38" s="67"/>
      <c r="B38" s="59"/>
      <c r="C38" s="59"/>
      <c r="D38" s="59"/>
      <c r="E38" s="92"/>
      <c r="F38" s="92"/>
      <c r="G38" s="93"/>
      <c r="H38" s="92"/>
      <c r="I38" s="146" t="s">
        <v>50</v>
      </c>
      <c r="J38" s="59"/>
      <c r="K38" s="241">
        <f>(IF($K$11="innerhalb",L25,0))</f>
        <v>0</v>
      </c>
      <c r="L38" s="82">
        <f>IF($K$11="ausserhalb",SUM(L14:L24),0)</f>
        <v>0</v>
      </c>
    </row>
    <row r="39" spans="1:13" ht="3.75" customHeight="1">
      <c r="A39" s="67"/>
      <c r="B39" s="59"/>
      <c r="C39" s="108"/>
      <c r="D39" s="59"/>
      <c r="E39" s="59"/>
      <c r="F39" s="59"/>
      <c r="G39" s="93"/>
      <c r="H39" s="92"/>
      <c r="I39" s="67"/>
      <c r="J39" s="59"/>
      <c r="K39" s="247"/>
      <c r="L39" s="248"/>
    </row>
    <row r="40" spans="1:13">
      <c r="A40" s="96" t="s">
        <v>28</v>
      </c>
      <c r="B40" s="97"/>
      <c r="D40" s="218">
        <f>SUM(C25:E25)+C36</f>
        <v>0</v>
      </c>
      <c r="E40" s="66" t="str">
        <f>IF(D40=C9,"Total Prüfmenge stimmt überein","Fehler im Total der Zutaten")</f>
        <v>Total Prüfmenge stimmt überein</v>
      </c>
      <c r="F40" s="59"/>
      <c r="G40" s="93"/>
      <c r="H40" s="92"/>
      <c r="I40" s="109" t="s">
        <v>43</v>
      </c>
      <c r="J40" s="59"/>
      <c r="K40" s="82">
        <f>IF($K$11="innerhalb",K30+K31+SUM(K35:K37)+K38,0)</f>
        <v>0</v>
      </c>
      <c r="L40" s="82">
        <f>IF($K$11="ausserhalb",SUM(L35:L37)+L38,0)</f>
        <v>0</v>
      </c>
    </row>
    <row r="41" spans="1:13">
      <c r="A41" s="96" t="s">
        <v>8</v>
      </c>
      <c r="B41" s="143"/>
      <c r="C41" s="69"/>
      <c r="D41" s="69"/>
      <c r="E41" s="69"/>
      <c r="F41" s="70"/>
      <c r="G41" s="134">
        <f>IF(SUM(C25:E25)&gt;0,SUM(C25)/SUM(C25:E25),0)</f>
        <v>0</v>
      </c>
      <c r="H41" s="92"/>
      <c r="I41" s="157" t="s">
        <v>13</v>
      </c>
      <c r="J41" s="110"/>
      <c r="K41" s="111">
        <f>IF(D40&gt;0,IF(K11="innerhalb",K40/(K30),0),0)</f>
        <v>0</v>
      </c>
      <c r="L41" s="111">
        <f>IF(D40&gt;0,IF(K11="ausserhalb",L40/(K7*D40),0),0)</f>
        <v>0</v>
      </c>
    </row>
    <row r="42" spans="1:13">
      <c r="A42" s="57" t="s">
        <v>0</v>
      </c>
      <c r="B42" s="58">
        <f>Rezeptur_Hauptblatt_Produkt_1!B1</f>
        <v>0</v>
      </c>
      <c r="C42" s="59"/>
      <c r="D42" s="57"/>
      <c r="E42" s="59"/>
      <c r="H42" s="59"/>
      <c r="I42" s="59"/>
      <c r="J42" s="59"/>
      <c r="K42" s="59"/>
      <c r="L42" s="61" t="s">
        <v>67</v>
      </c>
    </row>
    <row r="43" spans="1:13">
      <c r="A43" s="57" t="s">
        <v>12</v>
      </c>
      <c r="B43" s="58">
        <f>Rezeptur_Hauptblatt_Produkt_1!B3</f>
        <v>0</v>
      </c>
      <c r="C43" s="59"/>
      <c r="D43" s="59"/>
      <c r="E43" s="59"/>
      <c r="F43" s="59"/>
      <c r="G43" s="59"/>
      <c r="H43" s="59"/>
      <c r="I43" s="59"/>
      <c r="J43" s="59"/>
      <c r="K43" s="59"/>
      <c r="L43" s="59"/>
    </row>
    <row r="44" spans="1:13">
      <c r="A44" s="57"/>
      <c r="B44" s="58"/>
      <c r="C44" s="59"/>
      <c r="D44" s="59"/>
      <c r="E44" s="59"/>
      <c r="F44" s="59"/>
      <c r="G44" s="59"/>
      <c r="H44" s="59"/>
      <c r="I44" s="57"/>
      <c r="J44" s="59"/>
      <c r="K44" s="59"/>
      <c r="L44" s="59"/>
    </row>
    <row r="45" spans="1:13" ht="18.75">
      <c r="A45" s="62" t="s">
        <v>57</v>
      </c>
      <c r="B45" s="57"/>
      <c r="C45" s="60" t="s">
        <v>52</v>
      </c>
      <c r="D45" s="297"/>
      <c r="E45" s="297"/>
      <c r="F45" s="297"/>
      <c r="G45" s="59" t="s">
        <v>51</v>
      </c>
      <c r="I45" s="28"/>
      <c r="J45" s="59"/>
      <c r="K45" s="59"/>
      <c r="L45" s="59"/>
    </row>
    <row r="46" spans="1:13" ht="9.75" customHeight="1">
      <c r="A46" s="62"/>
      <c r="B46" s="57"/>
      <c r="C46" s="57"/>
      <c r="D46" s="57"/>
      <c r="E46" s="59"/>
      <c r="F46" s="59"/>
      <c r="G46" s="59"/>
      <c r="H46" s="59"/>
      <c r="I46" s="62"/>
      <c r="J46" s="57"/>
      <c r="K46" s="62"/>
      <c r="L46" s="57"/>
    </row>
    <row r="47" spans="1:13" ht="38.25" customHeight="1">
      <c r="A47" s="292" t="s">
        <v>100</v>
      </c>
      <c r="B47" s="293"/>
      <c r="C47" s="129" t="s">
        <v>69</v>
      </c>
      <c r="D47" s="158" t="s">
        <v>82</v>
      </c>
      <c r="E47" s="158" t="s">
        <v>83</v>
      </c>
      <c r="F47" s="158" t="s">
        <v>84</v>
      </c>
      <c r="G47" s="159" t="s">
        <v>85</v>
      </c>
      <c r="H47" s="59"/>
      <c r="I47" s="303" t="s">
        <v>101</v>
      </c>
      <c r="J47" s="304"/>
      <c r="K47" s="63"/>
      <c r="L47" s="64"/>
      <c r="M47" s="59"/>
    </row>
    <row r="48" spans="1:13" ht="12.75" customHeight="1">
      <c r="A48" s="299"/>
      <c r="B48" s="300"/>
      <c r="C48" s="215"/>
      <c r="D48" s="216">
        <f>C67</f>
        <v>0</v>
      </c>
      <c r="E48" s="216">
        <f>D67</f>
        <v>0</v>
      </c>
      <c r="F48" s="216">
        <f>E67</f>
        <v>0</v>
      </c>
      <c r="G48" s="216">
        <f>C78</f>
        <v>0</v>
      </c>
      <c r="H48" s="59"/>
      <c r="I48" s="130" t="s">
        <v>70</v>
      </c>
      <c r="J48" s="59"/>
      <c r="K48" s="249"/>
      <c r="L48" s="148" t="s">
        <v>71</v>
      </c>
    </row>
    <row r="49" spans="1:12" ht="15.75">
      <c r="A49" s="161"/>
      <c r="B49" s="59"/>
      <c r="C49" s="162"/>
      <c r="D49" s="162"/>
      <c r="E49" s="162"/>
      <c r="F49" s="162"/>
      <c r="G49" s="163"/>
      <c r="H49" s="59"/>
      <c r="I49" s="67"/>
      <c r="J49" s="59"/>
      <c r="K49" s="59"/>
      <c r="L49" s="59"/>
    </row>
    <row r="50" spans="1:12" ht="12.75" customHeight="1">
      <c r="A50" s="66" t="s">
        <v>39</v>
      </c>
      <c r="B50" s="59"/>
      <c r="C50" s="215"/>
      <c r="D50" s="59" t="s">
        <v>32</v>
      </c>
      <c r="F50" s="59"/>
      <c r="G50" s="65"/>
      <c r="H50" s="59"/>
      <c r="I50" s="311" t="s">
        <v>37</v>
      </c>
      <c r="J50" s="312"/>
      <c r="K50" s="147">
        <f>IF(K52="innerhalb",K82,L82)</f>
        <v>0</v>
      </c>
      <c r="L50" s="65"/>
    </row>
    <row r="51" spans="1:12" ht="26.25" customHeight="1">
      <c r="A51" s="294" t="s">
        <v>138</v>
      </c>
      <c r="B51" s="295"/>
      <c r="C51" s="295"/>
      <c r="D51" s="295"/>
      <c r="E51" s="295"/>
      <c r="F51" s="295"/>
      <c r="G51" s="296"/>
      <c r="H51" s="59"/>
      <c r="I51" s="308" t="s">
        <v>111</v>
      </c>
      <c r="J51" s="309"/>
      <c r="K51" s="309"/>
      <c r="L51" s="310"/>
    </row>
    <row r="52" spans="1:12" ht="12.75" customHeight="1">
      <c r="A52" s="142"/>
      <c r="B52" s="71"/>
      <c r="C52" s="71"/>
      <c r="D52" s="71"/>
      <c r="E52" s="71"/>
      <c r="F52" s="71"/>
      <c r="G52" s="72"/>
      <c r="H52" s="59"/>
      <c r="I52" s="66" t="s">
        <v>89</v>
      </c>
      <c r="J52" s="59"/>
      <c r="K52" s="141" t="s">
        <v>3</v>
      </c>
      <c r="L52" s="135" t="s">
        <v>72</v>
      </c>
    </row>
    <row r="53" spans="1:12">
      <c r="A53" s="67"/>
      <c r="B53" s="59"/>
      <c r="C53" s="301"/>
      <c r="D53" s="301"/>
      <c r="E53" s="301"/>
      <c r="F53" s="69"/>
      <c r="G53" s="65"/>
      <c r="H53" s="59"/>
      <c r="I53" s="305"/>
      <c r="J53" s="306"/>
      <c r="K53" s="306"/>
      <c r="L53" s="307"/>
    </row>
    <row r="54" spans="1:12" ht="51">
      <c r="A54" s="76" t="s">
        <v>81</v>
      </c>
      <c r="B54" s="68"/>
      <c r="C54" s="77" t="s">
        <v>5</v>
      </c>
      <c r="D54" s="77" t="s">
        <v>6</v>
      </c>
      <c r="E54" s="77" t="s">
        <v>21</v>
      </c>
      <c r="F54" s="77" t="s">
        <v>7</v>
      </c>
      <c r="G54" s="65"/>
      <c r="H54" s="59"/>
      <c r="I54" s="78" t="s">
        <v>33</v>
      </c>
      <c r="J54" s="79" t="s">
        <v>40</v>
      </c>
      <c r="K54" s="79" t="s">
        <v>41</v>
      </c>
      <c r="L54" s="79" t="s">
        <v>42</v>
      </c>
    </row>
    <row r="55" spans="1:12">
      <c r="A55" s="290"/>
      <c r="B55" s="291"/>
      <c r="C55" s="214"/>
      <c r="D55" s="214"/>
      <c r="E55" s="214"/>
      <c r="F55" s="80" t="e">
        <f t="shared" ref="F55:F66" si="5">SUM(C55:E55)/SUM($C$25:$E$25)</f>
        <v>#DIV/0!</v>
      </c>
      <c r="G55" s="65"/>
      <c r="H55" s="59"/>
      <c r="I55" s="81">
        <f t="shared" ref="I55:I65" si="6">A55</f>
        <v>0</v>
      </c>
      <c r="J55" s="3"/>
      <c r="K55" s="82">
        <f>SUM(C55:E55)*J55</f>
        <v>0</v>
      </c>
      <c r="L55" s="82">
        <f t="shared" ref="L55:L65" si="7">C55*J55</f>
        <v>0</v>
      </c>
    </row>
    <row r="56" spans="1:12" ht="12.75" customHeight="1">
      <c r="A56" s="290"/>
      <c r="B56" s="291"/>
      <c r="C56" s="214"/>
      <c r="D56" s="214"/>
      <c r="E56" s="214"/>
      <c r="F56" s="80" t="e">
        <f t="shared" si="5"/>
        <v>#DIV/0!</v>
      </c>
      <c r="G56" s="65"/>
      <c r="H56" s="59"/>
      <c r="I56" s="81">
        <f t="shared" si="6"/>
        <v>0</v>
      </c>
      <c r="J56" s="3"/>
      <c r="K56" s="82">
        <f t="shared" ref="K56:K65" si="8">SUM(C56:E56)*J56</f>
        <v>0</v>
      </c>
      <c r="L56" s="82">
        <f t="shared" si="7"/>
        <v>0</v>
      </c>
    </row>
    <row r="57" spans="1:12">
      <c r="A57" s="298"/>
      <c r="B57" s="291"/>
      <c r="C57" s="214"/>
      <c r="D57" s="214"/>
      <c r="E57" s="214"/>
      <c r="F57" s="80" t="e">
        <f t="shared" si="5"/>
        <v>#DIV/0!</v>
      </c>
      <c r="G57" s="65"/>
      <c r="H57" s="59"/>
      <c r="I57" s="81">
        <f t="shared" si="6"/>
        <v>0</v>
      </c>
      <c r="J57" s="3"/>
      <c r="K57" s="82">
        <f t="shared" si="8"/>
        <v>0</v>
      </c>
      <c r="L57" s="82">
        <f t="shared" si="7"/>
        <v>0</v>
      </c>
    </row>
    <row r="58" spans="1:12">
      <c r="A58" s="290"/>
      <c r="B58" s="291"/>
      <c r="C58" s="214"/>
      <c r="D58" s="214"/>
      <c r="E58" s="214"/>
      <c r="F58" s="80" t="e">
        <f t="shared" si="5"/>
        <v>#DIV/0!</v>
      </c>
      <c r="G58" s="65"/>
      <c r="H58" s="59"/>
      <c r="I58" s="81">
        <f t="shared" si="6"/>
        <v>0</v>
      </c>
      <c r="J58" s="3"/>
      <c r="K58" s="82">
        <f t="shared" si="8"/>
        <v>0</v>
      </c>
      <c r="L58" s="82">
        <f t="shared" si="7"/>
        <v>0</v>
      </c>
    </row>
    <row r="59" spans="1:12">
      <c r="A59" s="290"/>
      <c r="B59" s="291"/>
      <c r="C59" s="214"/>
      <c r="D59" s="214"/>
      <c r="E59" s="214"/>
      <c r="F59" s="80" t="e">
        <f t="shared" si="5"/>
        <v>#DIV/0!</v>
      </c>
      <c r="G59" s="65"/>
      <c r="H59" s="59"/>
      <c r="I59" s="81">
        <f t="shared" si="6"/>
        <v>0</v>
      </c>
      <c r="J59" s="3"/>
      <c r="K59" s="82">
        <f t="shared" si="8"/>
        <v>0</v>
      </c>
      <c r="L59" s="82">
        <f t="shared" si="7"/>
        <v>0</v>
      </c>
    </row>
    <row r="60" spans="1:12">
      <c r="A60" s="290"/>
      <c r="B60" s="291"/>
      <c r="C60" s="214"/>
      <c r="D60" s="214"/>
      <c r="E60" s="214"/>
      <c r="F60" s="80" t="e">
        <f t="shared" si="5"/>
        <v>#DIV/0!</v>
      </c>
      <c r="G60" s="65"/>
      <c r="H60" s="59"/>
      <c r="I60" s="81">
        <f t="shared" si="6"/>
        <v>0</v>
      </c>
      <c r="J60" s="3"/>
      <c r="K60" s="82">
        <f t="shared" si="8"/>
        <v>0</v>
      </c>
      <c r="L60" s="82">
        <f t="shared" si="7"/>
        <v>0</v>
      </c>
    </row>
    <row r="61" spans="1:12">
      <c r="A61" s="290"/>
      <c r="B61" s="291"/>
      <c r="C61" s="214"/>
      <c r="D61" s="214"/>
      <c r="E61" s="214"/>
      <c r="F61" s="80" t="e">
        <f t="shared" si="5"/>
        <v>#DIV/0!</v>
      </c>
      <c r="G61" s="65"/>
      <c r="H61" s="59"/>
      <c r="I61" s="81">
        <f t="shared" si="6"/>
        <v>0</v>
      </c>
      <c r="J61" s="3"/>
      <c r="K61" s="82">
        <f t="shared" si="8"/>
        <v>0</v>
      </c>
      <c r="L61" s="82">
        <f t="shared" si="7"/>
        <v>0</v>
      </c>
    </row>
    <row r="62" spans="1:12">
      <c r="A62" s="290"/>
      <c r="B62" s="291"/>
      <c r="C62" s="214"/>
      <c r="D62" s="214"/>
      <c r="E62" s="214"/>
      <c r="F62" s="80" t="e">
        <f t="shared" si="5"/>
        <v>#DIV/0!</v>
      </c>
      <c r="G62" s="65"/>
      <c r="H62" s="59"/>
      <c r="I62" s="81">
        <f t="shared" si="6"/>
        <v>0</v>
      </c>
      <c r="J62" s="3"/>
      <c r="K62" s="82">
        <f t="shared" si="8"/>
        <v>0</v>
      </c>
      <c r="L62" s="82">
        <f t="shared" si="7"/>
        <v>0</v>
      </c>
    </row>
    <row r="63" spans="1:12">
      <c r="A63" s="290"/>
      <c r="B63" s="291"/>
      <c r="C63" s="214"/>
      <c r="D63" s="214"/>
      <c r="E63" s="214"/>
      <c r="F63" s="80" t="e">
        <f t="shared" si="5"/>
        <v>#DIV/0!</v>
      </c>
      <c r="G63" s="65"/>
      <c r="H63" s="59"/>
      <c r="I63" s="81">
        <f t="shared" si="6"/>
        <v>0</v>
      </c>
      <c r="J63" s="3"/>
      <c r="K63" s="82">
        <f t="shared" si="8"/>
        <v>0</v>
      </c>
      <c r="L63" s="82">
        <f t="shared" si="7"/>
        <v>0</v>
      </c>
    </row>
    <row r="64" spans="1:12">
      <c r="A64" s="290"/>
      <c r="B64" s="291"/>
      <c r="C64" s="214"/>
      <c r="D64" s="214"/>
      <c r="E64" s="214"/>
      <c r="F64" s="80" t="e">
        <f t="shared" si="5"/>
        <v>#DIV/0!</v>
      </c>
      <c r="G64" s="65"/>
      <c r="H64" s="59"/>
      <c r="I64" s="81">
        <f t="shared" si="6"/>
        <v>0</v>
      </c>
      <c r="J64" s="3"/>
      <c r="K64" s="82">
        <f t="shared" si="8"/>
        <v>0</v>
      </c>
      <c r="L64" s="82">
        <f t="shared" si="7"/>
        <v>0</v>
      </c>
    </row>
    <row r="65" spans="1:12">
      <c r="A65" s="290"/>
      <c r="B65" s="291"/>
      <c r="C65" s="214"/>
      <c r="D65" s="214"/>
      <c r="E65" s="214"/>
      <c r="F65" s="80" t="e">
        <f t="shared" si="5"/>
        <v>#DIV/0!</v>
      </c>
      <c r="G65" s="65"/>
      <c r="H65" s="59"/>
      <c r="I65" s="81">
        <f t="shared" si="6"/>
        <v>0</v>
      </c>
      <c r="J65" s="3"/>
      <c r="K65" s="82">
        <f t="shared" si="8"/>
        <v>0</v>
      </c>
      <c r="L65" s="82">
        <f t="shared" si="7"/>
        <v>0</v>
      </c>
    </row>
    <row r="66" spans="1:12">
      <c r="A66" s="83" t="s">
        <v>55</v>
      </c>
      <c r="B66" s="84"/>
      <c r="C66" s="216">
        <f>SUM(C55:C65)</f>
        <v>0</v>
      </c>
      <c r="D66" s="216">
        <f>SUM(D55:D65)</f>
        <v>0</v>
      </c>
      <c r="E66" s="216">
        <f>SUM(E55:E65)</f>
        <v>0</v>
      </c>
      <c r="F66" s="80" t="e">
        <f t="shared" si="5"/>
        <v>#DIV/0!</v>
      </c>
      <c r="G66" s="65"/>
      <c r="H66" s="59"/>
      <c r="I66" s="85" t="s">
        <v>58</v>
      </c>
      <c r="J66" s="86"/>
      <c r="K66" s="87">
        <f>SUM(K55:K65)</f>
        <v>0</v>
      </c>
      <c r="L66" s="136">
        <f>SUM(L55:L65)</f>
        <v>0</v>
      </c>
    </row>
    <row r="67" spans="1:12">
      <c r="A67" s="88" t="s">
        <v>59</v>
      </c>
      <c r="B67" s="89"/>
      <c r="C67" s="217">
        <f>IF(C66&gt;0,$C$48/$C$50*C66,C66)</f>
        <v>0</v>
      </c>
      <c r="D67" s="217">
        <f t="shared" ref="D67:E67" si="9">IF(D66&gt;0,$C$48/$C$50*D66,D66)</f>
        <v>0</v>
      </c>
      <c r="E67" s="217">
        <f t="shared" si="9"/>
        <v>0</v>
      </c>
      <c r="F67" s="59"/>
      <c r="G67" s="65"/>
      <c r="H67" s="59"/>
      <c r="I67" s="67"/>
      <c r="J67" s="59"/>
      <c r="K67" s="59"/>
      <c r="L67" s="65"/>
    </row>
    <row r="68" spans="1:12" ht="15.75" customHeight="1">
      <c r="A68" s="90"/>
      <c r="B68" s="91"/>
      <c r="C68" s="251"/>
      <c r="D68" s="251"/>
      <c r="E68" s="251"/>
      <c r="F68" s="92"/>
      <c r="G68" s="93"/>
      <c r="H68" s="92"/>
      <c r="I68" s="94" t="s">
        <v>44</v>
      </c>
      <c r="J68" s="95"/>
      <c r="K68" s="313" t="s">
        <v>78</v>
      </c>
      <c r="L68" s="314"/>
    </row>
    <row r="69" spans="1:12">
      <c r="A69" s="66"/>
      <c r="B69" s="68"/>
      <c r="C69" s="252"/>
      <c r="D69" s="221"/>
      <c r="E69" s="251"/>
      <c r="F69" s="92"/>
      <c r="G69" s="93"/>
      <c r="H69" s="59"/>
      <c r="I69" s="67"/>
      <c r="J69" s="59"/>
      <c r="K69" s="315"/>
      <c r="L69" s="316"/>
    </row>
    <row r="70" spans="1:12">
      <c r="A70" s="66" t="s">
        <v>9</v>
      </c>
      <c r="B70" s="68"/>
      <c r="C70" s="253" t="s">
        <v>2</v>
      </c>
      <c r="D70" s="221"/>
      <c r="E70" s="251"/>
      <c r="F70" s="92"/>
      <c r="G70" s="93"/>
      <c r="H70" s="92"/>
      <c r="I70" s="98"/>
      <c r="J70" s="99"/>
      <c r="K70" s="100" t="s">
        <v>86</v>
      </c>
      <c r="L70" s="100" t="s">
        <v>3</v>
      </c>
    </row>
    <row r="71" spans="1:12">
      <c r="A71" s="209"/>
      <c r="B71" s="5"/>
      <c r="C71" s="215"/>
      <c r="D71" s="221"/>
      <c r="E71" s="251"/>
      <c r="F71" s="92"/>
      <c r="G71" s="93"/>
      <c r="H71" s="92"/>
      <c r="I71" s="145" t="s">
        <v>45</v>
      </c>
      <c r="J71" s="128"/>
      <c r="K71" s="103">
        <f>(IF($K$52="innerhalb",K48*D81,0))</f>
        <v>0</v>
      </c>
      <c r="L71" s="100"/>
    </row>
    <row r="72" spans="1:12">
      <c r="A72" s="209"/>
      <c r="B72" s="5"/>
      <c r="C72" s="215"/>
      <c r="D72" s="221"/>
      <c r="E72" s="251"/>
      <c r="F72" s="92"/>
      <c r="G72" s="93"/>
      <c r="H72" s="92"/>
      <c r="I72" s="104" t="s">
        <v>46</v>
      </c>
      <c r="J72" s="59"/>
      <c r="K72" s="103">
        <f>(IF($K$52="innerhalb",-K66,0))</f>
        <v>0</v>
      </c>
      <c r="L72" s="105"/>
    </row>
    <row r="73" spans="1:12">
      <c r="A73" s="209"/>
      <c r="B73" s="5"/>
      <c r="C73" s="215"/>
      <c r="D73" s="221"/>
      <c r="E73" s="251"/>
      <c r="F73" s="92"/>
      <c r="G73" s="93"/>
      <c r="H73" s="92"/>
      <c r="I73" s="98"/>
      <c r="J73" s="102"/>
      <c r="K73" s="73"/>
      <c r="L73" s="73"/>
    </row>
    <row r="74" spans="1:12">
      <c r="A74" s="209"/>
      <c r="B74" s="5"/>
      <c r="C74" s="215"/>
      <c r="D74" s="221"/>
      <c r="E74" s="251"/>
      <c r="F74" s="92"/>
      <c r="G74" s="93"/>
      <c r="H74" s="92"/>
      <c r="I74" s="299" t="s">
        <v>79</v>
      </c>
      <c r="J74" s="302"/>
      <c r="K74" s="73"/>
      <c r="L74" s="73"/>
    </row>
    <row r="75" spans="1:12" ht="15.75" customHeight="1">
      <c r="A75" s="209"/>
      <c r="B75" s="5"/>
      <c r="C75" s="215"/>
      <c r="D75" s="221"/>
      <c r="E75" s="251"/>
      <c r="F75" s="92"/>
      <c r="G75" s="93"/>
      <c r="H75" s="92"/>
      <c r="I75" s="299"/>
      <c r="J75" s="302"/>
      <c r="K75" s="106"/>
      <c r="L75" s="106"/>
    </row>
    <row r="76" spans="1:12">
      <c r="A76" s="209"/>
      <c r="B76" s="5"/>
      <c r="C76" s="215"/>
      <c r="D76" s="221"/>
      <c r="E76" s="251"/>
      <c r="F76" s="92"/>
      <c r="G76" s="93"/>
      <c r="H76" s="92"/>
      <c r="I76" s="146" t="s">
        <v>47</v>
      </c>
      <c r="J76" s="59"/>
      <c r="K76" s="2"/>
      <c r="L76" s="2"/>
    </row>
    <row r="77" spans="1:12">
      <c r="A77" s="107" t="s">
        <v>14</v>
      </c>
      <c r="B77" s="84"/>
      <c r="C77" s="216">
        <f>SUM(C71:C76)</f>
        <v>0</v>
      </c>
      <c r="D77" s="221"/>
      <c r="E77" s="251"/>
      <c r="F77" s="92"/>
      <c r="G77" s="93"/>
      <c r="H77" s="92"/>
      <c r="I77" s="146" t="s">
        <v>48</v>
      </c>
      <c r="J77" s="59"/>
      <c r="K77" s="2"/>
      <c r="L77" s="2"/>
    </row>
    <row r="78" spans="1:12">
      <c r="A78" s="88" t="s">
        <v>59</v>
      </c>
      <c r="B78" s="89"/>
      <c r="C78" s="217">
        <f>IF(C77&gt;0,C48/C50*C77,C77)</f>
        <v>0</v>
      </c>
      <c r="D78" s="221"/>
      <c r="E78" s="251"/>
      <c r="F78" s="92"/>
      <c r="G78" s="93"/>
      <c r="H78" s="92"/>
      <c r="I78" s="146" t="s">
        <v>49</v>
      </c>
      <c r="J78" s="59"/>
      <c r="K78" s="2"/>
      <c r="L78" s="2"/>
    </row>
    <row r="79" spans="1:12">
      <c r="A79" s="67"/>
      <c r="B79" s="59"/>
      <c r="C79" s="59"/>
      <c r="D79" s="59"/>
      <c r="E79" s="91"/>
      <c r="F79" s="92"/>
      <c r="G79" s="93"/>
      <c r="H79" s="92"/>
      <c r="I79" s="146" t="s">
        <v>50</v>
      </c>
      <c r="J79" s="59"/>
      <c r="K79" s="103">
        <f>(IF($K$52="innerhalb",L66,0))</f>
        <v>0</v>
      </c>
      <c r="L79" s="82">
        <f>IF($K$52="ausserhalb",SUM(L55:L65),0)</f>
        <v>0</v>
      </c>
    </row>
    <row r="80" spans="1:12" ht="4.5" customHeight="1">
      <c r="A80" s="67"/>
      <c r="B80" s="59"/>
      <c r="C80" s="108"/>
      <c r="D80" s="59"/>
      <c r="E80" s="59"/>
      <c r="F80" s="59"/>
      <c r="G80" s="93"/>
      <c r="H80" s="92"/>
      <c r="I80" s="67"/>
      <c r="J80" s="59"/>
      <c r="K80" s="59"/>
      <c r="L80" s="65"/>
    </row>
    <row r="81" spans="1:12">
      <c r="A81" s="96" t="s">
        <v>28</v>
      </c>
      <c r="B81" s="97"/>
      <c r="D81" s="144">
        <f>SUM(C66:E66)+C77</f>
        <v>0</v>
      </c>
      <c r="E81" s="66" t="str">
        <f>IF(D81=C50,"Total Prüfmenge stimmt überein","Fehler im Total der Zutaten")</f>
        <v>Total Prüfmenge stimmt überein</v>
      </c>
      <c r="F81" s="59"/>
      <c r="G81" s="93"/>
      <c r="H81" s="92"/>
      <c r="I81" s="109" t="s">
        <v>43</v>
      </c>
      <c r="J81" s="59"/>
      <c r="K81" s="82">
        <f>IF($K$52="innerhalb",K71+K72+SUM(K76:K78)+K79,0)</f>
        <v>0</v>
      </c>
      <c r="L81" s="82">
        <f>IF($K$52="ausserhalb",SUM(L76:L78)+L79,0)</f>
        <v>0</v>
      </c>
    </row>
    <row r="82" spans="1:12">
      <c r="A82" s="96" t="s">
        <v>8</v>
      </c>
      <c r="B82" s="143"/>
      <c r="C82" s="69"/>
      <c r="D82" s="69"/>
      <c r="E82" s="69"/>
      <c r="F82" s="70"/>
      <c r="G82" s="134">
        <f>IF(SUM(C66:E66)&gt;0,SUM(C66)/SUM(C66:E66),0)</f>
        <v>0</v>
      </c>
      <c r="H82" s="92"/>
      <c r="I82" s="157" t="s">
        <v>13</v>
      </c>
      <c r="J82" s="110"/>
      <c r="K82" s="111">
        <f>IF(D81&gt;0,IF($K$52="innerhalb",K81/(K71),0),0)</f>
        <v>0</v>
      </c>
      <c r="L82" s="111">
        <f>IF(D81&gt;0,IF($K$52="ausserhalb",L81/(K48*D81),0),0)</f>
        <v>0</v>
      </c>
    </row>
    <row r="83" spans="1:12">
      <c r="A83" s="57" t="s">
        <v>0</v>
      </c>
      <c r="B83" s="58">
        <f>Rezeptur_Hauptblatt_Produkt_1!B1</f>
        <v>0</v>
      </c>
      <c r="C83" s="59"/>
      <c r="D83" s="57"/>
      <c r="E83" s="59"/>
      <c r="H83" s="59"/>
      <c r="I83" s="59"/>
      <c r="J83" s="59"/>
      <c r="K83" s="59"/>
      <c r="L83" s="61" t="s">
        <v>67</v>
      </c>
    </row>
    <row r="84" spans="1:12">
      <c r="A84" s="57" t="s">
        <v>12</v>
      </c>
      <c r="B84" s="58">
        <f>Rezeptur_Hauptblatt_Produkt_1!B3</f>
        <v>0</v>
      </c>
      <c r="C84" s="59"/>
      <c r="D84" s="59"/>
      <c r="E84" s="59"/>
      <c r="F84" s="59"/>
      <c r="G84" s="59"/>
      <c r="H84" s="59"/>
      <c r="I84" s="59"/>
      <c r="J84" s="59"/>
      <c r="K84" s="59"/>
      <c r="L84" s="59"/>
    </row>
    <row r="85" spans="1:12" ht="4.5" customHeight="1">
      <c r="A85" s="57"/>
      <c r="B85" s="58"/>
      <c r="C85" s="59"/>
      <c r="D85" s="59"/>
      <c r="E85" s="59"/>
      <c r="F85" s="59"/>
      <c r="G85" s="59"/>
      <c r="H85" s="59"/>
      <c r="I85" s="57"/>
      <c r="J85" s="59"/>
      <c r="K85" s="59"/>
      <c r="L85" s="59"/>
    </row>
    <row r="86" spans="1:12" ht="18.75">
      <c r="A86" s="62" t="s">
        <v>53</v>
      </c>
      <c r="B86" s="57"/>
      <c r="C86" s="60" t="s">
        <v>52</v>
      </c>
      <c r="D86" s="297"/>
      <c r="E86" s="297"/>
      <c r="F86" s="297"/>
      <c r="G86" s="59" t="s">
        <v>51</v>
      </c>
      <c r="I86" s="28"/>
      <c r="J86" s="59"/>
      <c r="K86" s="59"/>
      <c r="L86" s="59"/>
    </row>
    <row r="87" spans="1:12" ht="4.5" customHeight="1">
      <c r="A87" s="62"/>
      <c r="B87" s="57"/>
      <c r="C87" s="57"/>
      <c r="D87" s="57"/>
      <c r="E87" s="59"/>
      <c r="F87" s="59"/>
      <c r="G87" s="59"/>
      <c r="H87" s="59"/>
      <c r="I87" s="62"/>
      <c r="J87" s="57"/>
      <c r="K87" s="62"/>
      <c r="L87" s="57"/>
    </row>
    <row r="88" spans="1:12" ht="38.25" customHeight="1">
      <c r="A88" s="292" t="s">
        <v>100</v>
      </c>
      <c r="B88" s="293"/>
      <c r="C88" s="129" t="s">
        <v>69</v>
      </c>
      <c r="D88" s="158" t="s">
        <v>82</v>
      </c>
      <c r="E88" s="158" t="s">
        <v>83</v>
      </c>
      <c r="F88" s="158" t="s">
        <v>84</v>
      </c>
      <c r="G88" s="159" t="s">
        <v>85</v>
      </c>
      <c r="H88" s="59"/>
      <c r="I88" s="303" t="s">
        <v>101</v>
      </c>
      <c r="J88" s="304"/>
      <c r="K88" s="63"/>
      <c r="L88" s="64"/>
    </row>
    <row r="89" spans="1:12">
      <c r="A89" s="299"/>
      <c r="B89" s="300"/>
      <c r="C89" s="215"/>
      <c r="D89" s="216">
        <f>C108</f>
        <v>0</v>
      </c>
      <c r="E89" s="216">
        <f>D108</f>
        <v>0</v>
      </c>
      <c r="F89" s="216">
        <f>E108</f>
        <v>0</v>
      </c>
      <c r="G89" s="216">
        <f>C119</f>
        <v>0</v>
      </c>
      <c r="H89" s="59"/>
      <c r="I89" s="130" t="s">
        <v>70</v>
      </c>
      <c r="J89" s="59"/>
      <c r="K89" s="249"/>
      <c r="L89" s="148" t="s">
        <v>71</v>
      </c>
    </row>
    <row r="90" spans="1:12" ht="15.75">
      <c r="A90" s="161"/>
      <c r="B90" s="59"/>
      <c r="C90" s="162"/>
      <c r="D90" s="162"/>
      <c r="E90" s="162"/>
      <c r="F90" s="162"/>
      <c r="G90" s="163"/>
      <c r="H90" s="59"/>
      <c r="I90" s="67"/>
      <c r="J90" s="59"/>
      <c r="K90" s="59"/>
      <c r="L90" s="59"/>
    </row>
    <row r="91" spans="1:12">
      <c r="A91" s="66" t="s">
        <v>39</v>
      </c>
      <c r="B91" s="59"/>
      <c r="C91" s="215"/>
      <c r="D91" s="59" t="s">
        <v>32</v>
      </c>
      <c r="F91" s="59"/>
      <c r="G91" s="65"/>
      <c r="H91" s="59"/>
      <c r="I91" s="311" t="s">
        <v>37</v>
      </c>
      <c r="J91" s="312"/>
      <c r="K91" s="147">
        <f>IF(K93="innerhalb",K123,L123)</f>
        <v>0</v>
      </c>
      <c r="L91" s="65"/>
    </row>
    <row r="92" spans="1:12" ht="26.25" customHeight="1">
      <c r="A92" s="294" t="s">
        <v>137</v>
      </c>
      <c r="B92" s="295"/>
      <c r="C92" s="295"/>
      <c r="D92" s="295"/>
      <c r="E92" s="295"/>
      <c r="F92" s="295"/>
      <c r="G92" s="296"/>
      <c r="H92" s="59"/>
      <c r="I92" s="308" t="s">
        <v>111</v>
      </c>
      <c r="J92" s="309"/>
      <c r="K92" s="309"/>
      <c r="L92" s="310"/>
    </row>
    <row r="93" spans="1:12" ht="12.75" customHeight="1">
      <c r="A93" s="142"/>
      <c r="B93" s="71"/>
      <c r="C93" s="71"/>
      <c r="D93" s="71"/>
      <c r="E93" s="71"/>
      <c r="F93" s="71"/>
      <c r="G93" s="72"/>
      <c r="H93" s="59"/>
      <c r="I93" s="66" t="s">
        <v>89</v>
      </c>
      <c r="J93" s="59"/>
      <c r="K93" s="141" t="s">
        <v>3</v>
      </c>
      <c r="L93" s="135" t="s">
        <v>72</v>
      </c>
    </row>
    <row r="94" spans="1:12">
      <c r="A94" s="67"/>
      <c r="B94" s="59"/>
      <c r="C94" s="301"/>
      <c r="D94" s="301"/>
      <c r="E94" s="301"/>
      <c r="F94" s="69"/>
      <c r="G94" s="65"/>
      <c r="H94" s="59"/>
      <c r="I94" s="74"/>
      <c r="J94" s="75"/>
      <c r="K94" s="75"/>
      <c r="L94" s="70"/>
    </row>
    <row r="95" spans="1:12" ht="51">
      <c r="A95" s="76" t="s">
        <v>81</v>
      </c>
      <c r="B95" s="68"/>
      <c r="C95" s="77" t="s">
        <v>5</v>
      </c>
      <c r="D95" s="77" t="s">
        <v>6</v>
      </c>
      <c r="E95" s="77" t="s">
        <v>21</v>
      </c>
      <c r="F95" s="77" t="s">
        <v>7</v>
      </c>
      <c r="G95" s="65"/>
      <c r="H95" s="59"/>
      <c r="I95" s="78" t="s">
        <v>33</v>
      </c>
      <c r="J95" s="79" t="s">
        <v>40</v>
      </c>
      <c r="K95" s="79" t="s">
        <v>41</v>
      </c>
      <c r="L95" s="79" t="s">
        <v>42</v>
      </c>
    </row>
    <row r="96" spans="1:12">
      <c r="A96" s="290"/>
      <c r="B96" s="291"/>
      <c r="C96" s="214"/>
      <c r="D96" s="214"/>
      <c r="E96" s="214"/>
      <c r="F96" s="80" t="e">
        <f t="shared" ref="F96:F107" si="10">SUM(C96:E96)/SUM($C$25:$E$25)</f>
        <v>#DIV/0!</v>
      </c>
      <c r="G96" s="65"/>
      <c r="H96" s="59"/>
      <c r="I96" s="81">
        <f t="shared" ref="I96:I106" si="11">A96</f>
        <v>0</v>
      </c>
      <c r="J96" s="3"/>
      <c r="K96" s="82">
        <f>SUM(C96:E96)*J96</f>
        <v>0</v>
      </c>
      <c r="L96" s="82">
        <f t="shared" ref="L96:L106" si="12">C96*J96</f>
        <v>0</v>
      </c>
    </row>
    <row r="97" spans="1:12" ht="12.75" customHeight="1">
      <c r="A97" s="290"/>
      <c r="B97" s="291"/>
      <c r="C97" s="214"/>
      <c r="D97" s="214"/>
      <c r="E97" s="214"/>
      <c r="F97" s="80" t="e">
        <f t="shared" si="10"/>
        <v>#DIV/0!</v>
      </c>
      <c r="G97" s="65"/>
      <c r="H97" s="59"/>
      <c r="I97" s="81">
        <f t="shared" si="11"/>
        <v>0</v>
      </c>
      <c r="J97" s="3"/>
      <c r="K97" s="82">
        <f t="shared" ref="K97:K106" si="13">SUM(C97:E97)*J97</f>
        <v>0</v>
      </c>
      <c r="L97" s="82">
        <f t="shared" si="12"/>
        <v>0</v>
      </c>
    </row>
    <row r="98" spans="1:12" ht="12.75" customHeight="1">
      <c r="A98" s="298"/>
      <c r="B98" s="291"/>
      <c r="C98" s="214"/>
      <c r="D98" s="214"/>
      <c r="E98" s="214"/>
      <c r="F98" s="80" t="e">
        <f t="shared" si="10"/>
        <v>#DIV/0!</v>
      </c>
      <c r="G98" s="65"/>
      <c r="H98" s="59"/>
      <c r="I98" s="81">
        <f t="shared" si="11"/>
        <v>0</v>
      </c>
      <c r="J98" s="3"/>
      <c r="K98" s="82">
        <f t="shared" si="13"/>
        <v>0</v>
      </c>
      <c r="L98" s="82">
        <f t="shared" si="12"/>
        <v>0</v>
      </c>
    </row>
    <row r="99" spans="1:12">
      <c r="A99" s="290"/>
      <c r="B99" s="291"/>
      <c r="C99" s="214"/>
      <c r="D99" s="214"/>
      <c r="E99" s="214"/>
      <c r="F99" s="80" t="e">
        <f t="shared" si="10"/>
        <v>#DIV/0!</v>
      </c>
      <c r="G99" s="65"/>
      <c r="H99" s="59"/>
      <c r="I99" s="81">
        <f t="shared" si="11"/>
        <v>0</v>
      </c>
      <c r="J99" s="3"/>
      <c r="K99" s="82">
        <f t="shared" si="13"/>
        <v>0</v>
      </c>
      <c r="L99" s="82">
        <f t="shared" si="12"/>
        <v>0</v>
      </c>
    </row>
    <row r="100" spans="1:12">
      <c r="A100" s="290"/>
      <c r="B100" s="291"/>
      <c r="C100" s="214"/>
      <c r="D100" s="214"/>
      <c r="E100" s="214"/>
      <c r="F100" s="80" t="e">
        <f t="shared" si="10"/>
        <v>#DIV/0!</v>
      </c>
      <c r="G100" s="65"/>
      <c r="H100" s="59"/>
      <c r="I100" s="81">
        <f t="shared" si="11"/>
        <v>0</v>
      </c>
      <c r="J100" s="3"/>
      <c r="K100" s="82">
        <f t="shared" si="13"/>
        <v>0</v>
      </c>
      <c r="L100" s="82">
        <f t="shared" si="12"/>
        <v>0</v>
      </c>
    </row>
    <row r="101" spans="1:12">
      <c r="A101" s="290"/>
      <c r="B101" s="291"/>
      <c r="C101" s="214"/>
      <c r="D101" s="214"/>
      <c r="E101" s="214"/>
      <c r="F101" s="80" t="e">
        <f t="shared" si="10"/>
        <v>#DIV/0!</v>
      </c>
      <c r="G101" s="65"/>
      <c r="H101" s="59"/>
      <c r="I101" s="81">
        <f t="shared" si="11"/>
        <v>0</v>
      </c>
      <c r="J101" s="3"/>
      <c r="K101" s="82">
        <f t="shared" si="13"/>
        <v>0</v>
      </c>
      <c r="L101" s="82">
        <f t="shared" si="12"/>
        <v>0</v>
      </c>
    </row>
    <row r="102" spans="1:12">
      <c r="A102" s="290"/>
      <c r="B102" s="291"/>
      <c r="C102" s="214"/>
      <c r="D102" s="214"/>
      <c r="E102" s="214"/>
      <c r="F102" s="80" t="e">
        <f t="shared" si="10"/>
        <v>#DIV/0!</v>
      </c>
      <c r="G102" s="65"/>
      <c r="H102" s="59"/>
      <c r="I102" s="81">
        <f t="shared" si="11"/>
        <v>0</v>
      </c>
      <c r="J102" s="3"/>
      <c r="K102" s="82">
        <f t="shared" si="13"/>
        <v>0</v>
      </c>
      <c r="L102" s="82">
        <f t="shared" si="12"/>
        <v>0</v>
      </c>
    </row>
    <row r="103" spans="1:12">
      <c r="A103" s="290"/>
      <c r="B103" s="291"/>
      <c r="C103" s="214"/>
      <c r="D103" s="214"/>
      <c r="E103" s="214"/>
      <c r="F103" s="80" t="e">
        <f t="shared" si="10"/>
        <v>#DIV/0!</v>
      </c>
      <c r="G103" s="65"/>
      <c r="H103" s="59"/>
      <c r="I103" s="81">
        <f t="shared" si="11"/>
        <v>0</v>
      </c>
      <c r="J103" s="3"/>
      <c r="K103" s="82">
        <f t="shared" si="13"/>
        <v>0</v>
      </c>
      <c r="L103" s="82">
        <f t="shared" si="12"/>
        <v>0</v>
      </c>
    </row>
    <row r="104" spans="1:12">
      <c r="A104" s="290"/>
      <c r="B104" s="291"/>
      <c r="C104" s="214"/>
      <c r="D104" s="214"/>
      <c r="E104" s="214"/>
      <c r="F104" s="80" t="e">
        <f t="shared" si="10"/>
        <v>#DIV/0!</v>
      </c>
      <c r="G104" s="65"/>
      <c r="H104" s="59"/>
      <c r="I104" s="81">
        <f t="shared" si="11"/>
        <v>0</v>
      </c>
      <c r="J104" s="3"/>
      <c r="K104" s="82">
        <f t="shared" si="13"/>
        <v>0</v>
      </c>
      <c r="L104" s="82">
        <f t="shared" si="12"/>
        <v>0</v>
      </c>
    </row>
    <row r="105" spans="1:12">
      <c r="A105" s="290"/>
      <c r="B105" s="291"/>
      <c r="C105" s="214"/>
      <c r="D105" s="214"/>
      <c r="E105" s="214"/>
      <c r="F105" s="80" t="e">
        <f t="shared" si="10"/>
        <v>#DIV/0!</v>
      </c>
      <c r="G105" s="65"/>
      <c r="H105" s="59"/>
      <c r="I105" s="81">
        <f t="shared" si="11"/>
        <v>0</v>
      </c>
      <c r="J105" s="3"/>
      <c r="K105" s="82">
        <f t="shared" si="13"/>
        <v>0</v>
      </c>
      <c r="L105" s="82">
        <f t="shared" si="12"/>
        <v>0</v>
      </c>
    </row>
    <row r="106" spans="1:12">
      <c r="A106" s="290"/>
      <c r="B106" s="291"/>
      <c r="C106" s="214"/>
      <c r="D106" s="214"/>
      <c r="E106" s="214"/>
      <c r="F106" s="80" t="e">
        <f t="shared" si="10"/>
        <v>#DIV/0!</v>
      </c>
      <c r="G106" s="65"/>
      <c r="H106" s="59"/>
      <c r="I106" s="81">
        <f t="shared" si="11"/>
        <v>0</v>
      </c>
      <c r="J106" s="3"/>
      <c r="K106" s="82">
        <f t="shared" si="13"/>
        <v>0</v>
      </c>
      <c r="L106" s="82">
        <f t="shared" si="12"/>
        <v>0</v>
      </c>
    </row>
    <row r="107" spans="1:12">
      <c r="A107" s="83" t="s">
        <v>55</v>
      </c>
      <c r="B107" s="84"/>
      <c r="C107" s="216">
        <f>SUM(C96:C106)</f>
        <v>0</v>
      </c>
      <c r="D107" s="216">
        <f>SUM(D96:D106)</f>
        <v>0</v>
      </c>
      <c r="E107" s="216">
        <f>SUM(E96:E106)</f>
        <v>0</v>
      </c>
      <c r="F107" s="80" t="e">
        <f t="shared" si="10"/>
        <v>#DIV/0!</v>
      </c>
      <c r="G107" s="65"/>
      <c r="H107" s="59"/>
      <c r="I107" s="85" t="s">
        <v>58</v>
      </c>
      <c r="J107" s="86"/>
      <c r="K107" s="87">
        <f>SUM(K96:K106)</f>
        <v>0</v>
      </c>
      <c r="L107" s="136">
        <f>SUM(L96:L106)</f>
        <v>0</v>
      </c>
    </row>
    <row r="108" spans="1:12">
      <c r="A108" s="88" t="s">
        <v>59</v>
      </c>
      <c r="B108" s="89"/>
      <c r="C108" s="217">
        <f>IF(C107&gt;0,$C$89/$C$91*C107,C107)</f>
        <v>0</v>
      </c>
      <c r="D108" s="217">
        <f>IF(D107&gt;0,$C$89/$C$91*D107,D107)</f>
        <v>0</v>
      </c>
      <c r="E108" s="217">
        <f t="shared" ref="E108" si="14">IF(E107&gt;0,$C$89/$C$91*E107,E107)</f>
        <v>0</v>
      </c>
      <c r="F108" s="59"/>
      <c r="G108" s="65"/>
      <c r="H108" s="59"/>
      <c r="I108" s="67"/>
      <c r="J108" s="59"/>
      <c r="K108" s="59"/>
      <c r="L108" s="65"/>
    </row>
    <row r="109" spans="1:12" ht="15.75">
      <c r="A109" s="90"/>
      <c r="B109" s="91"/>
      <c r="C109" s="91"/>
      <c r="D109" s="91"/>
      <c r="E109" s="92"/>
      <c r="F109" s="92"/>
      <c r="G109" s="93"/>
      <c r="H109" s="92"/>
      <c r="I109" s="94" t="s">
        <v>44</v>
      </c>
      <c r="J109" s="95"/>
      <c r="K109" s="313" t="s">
        <v>78</v>
      </c>
      <c r="L109" s="314"/>
    </row>
    <row r="110" spans="1:12">
      <c r="A110" s="66"/>
      <c r="B110" s="68"/>
      <c r="C110" s="101"/>
      <c r="D110" s="59"/>
      <c r="E110" s="92"/>
      <c r="F110" s="92"/>
      <c r="G110" s="93"/>
      <c r="H110" s="59"/>
      <c r="I110" s="67"/>
      <c r="J110" s="59"/>
      <c r="K110" s="315"/>
      <c r="L110" s="316"/>
    </row>
    <row r="111" spans="1:12">
      <c r="A111" s="66" t="s">
        <v>9</v>
      </c>
      <c r="B111" s="68"/>
      <c r="C111" s="96" t="s">
        <v>2</v>
      </c>
      <c r="D111" s="59"/>
      <c r="E111" s="92"/>
      <c r="F111" s="92"/>
      <c r="G111" s="93"/>
      <c r="H111" s="92"/>
      <c r="I111" s="98"/>
      <c r="J111" s="99"/>
      <c r="K111" s="100" t="s">
        <v>86</v>
      </c>
      <c r="L111" s="100" t="s">
        <v>3</v>
      </c>
    </row>
    <row r="112" spans="1:12" ht="15.75" customHeight="1">
      <c r="A112" s="209"/>
      <c r="B112" s="5"/>
      <c r="C112" s="215"/>
      <c r="D112" s="59"/>
      <c r="E112" s="92"/>
      <c r="F112" s="92"/>
      <c r="G112" s="93"/>
      <c r="H112" s="92"/>
      <c r="I112" s="145" t="s">
        <v>45</v>
      </c>
      <c r="J112" s="128"/>
      <c r="K112" s="103">
        <f>(IF(K93="innerhalb",K89*D122,0))</f>
        <v>0</v>
      </c>
      <c r="L112" s="100"/>
    </row>
    <row r="113" spans="1:12">
      <c r="A113" s="209"/>
      <c r="B113" s="5"/>
      <c r="C113" s="215"/>
      <c r="D113" s="59"/>
      <c r="E113" s="92"/>
      <c r="F113" s="92"/>
      <c r="G113" s="93"/>
      <c r="H113" s="92"/>
      <c r="I113" s="104" t="s">
        <v>46</v>
      </c>
      <c r="J113" s="59"/>
      <c r="K113" s="103">
        <f>(IF(K93="innerhalb",-K107,0))</f>
        <v>0</v>
      </c>
      <c r="L113" s="105"/>
    </row>
    <row r="114" spans="1:12">
      <c r="A114" s="209"/>
      <c r="B114" s="5"/>
      <c r="C114" s="215"/>
      <c r="D114" s="59"/>
      <c r="E114" s="92"/>
      <c r="F114" s="92"/>
      <c r="G114" s="93"/>
      <c r="H114" s="92"/>
      <c r="I114" s="98"/>
      <c r="J114" s="102"/>
      <c r="K114" s="73"/>
      <c r="L114" s="73"/>
    </row>
    <row r="115" spans="1:12">
      <c r="A115" s="209"/>
      <c r="B115" s="5"/>
      <c r="C115" s="215"/>
      <c r="D115" s="59"/>
      <c r="E115" s="92"/>
      <c r="F115" s="92"/>
      <c r="G115" s="93"/>
      <c r="H115" s="92"/>
      <c r="I115" s="299" t="s">
        <v>79</v>
      </c>
      <c r="J115" s="302"/>
      <c r="K115" s="73"/>
      <c r="L115" s="73"/>
    </row>
    <row r="116" spans="1:12" ht="15.75" customHeight="1">
      <c r="A116" s="209"/>
      <c r="B116" s="5"/>
      <c r="C116" s="215"/>
      <c r="D116" s="59"/>
      <c r="E116" s="92"/>
      <c r="F116" s="92"/>
      <c r="G116" s="93"/>
      <c r="H116" s="92"/>
      <c r="I116" s="299"/>
      <c r="J116" s="302"/>
      <c r="K116" s="106"/>
      <c r="L116" s="106"/>
    </row>
    <row r="117" spans="1:12">
      <c r="A117" s="209"/>
      <c r="B117" s="5"/>
      <c r="C117" s="215"/>
      <c r="D117" s="59"/>
      <c r="E117" s="92"/>
      <c r="F117" s="92"/>
      <c r="G117" s="93"/>
      <c r="H117" s="92"/>
      <c r="I117" s="146" t="s">
        <v>47</v>
      </c>
      <c r="J117" s="59"/>
      <c r="K117" s="2"/>
      <c r="L117" s="2"/>
    </row>
    <row r="118" spans="1:12">
      <c r="A118" s="107" t="s">
        <v>14</v>
      </c>
      <c r="B118" s="84"/>
      <c r="C118" s="216">
        <f>SUM(C112:C117)</f>
        <v>0</v>
      </c>
      <c r="D118" s="59"/>
      <c r="E118" s="92"/>
      <c r="F118" s="92"/>
      <c r="G118" s="93"/>
      <c r="H118" s="92"/>
      <c r="I118" s="146" t="s">
        <v>48</v>
      </c>
      <c r="J118" s="59"/>
      <c r="K118" s="2"/>
      <c r="L118" s="2"/>
    </row>
    <row r="119" spans="1:12">
      <c r="A119" s="88" t="s">
        <v>59</v>
      </c>
      <c r="B119" s="89"/>
      <c r="C119" s="217">
        <f>IF(C118&gt;0,$C$89/$C$91*C118,C118)</f>
        <v>0</v>
      </c>
      <c r="D119" s="59"/>
      <c r="E119" s="92"/>
      <c r="F119" s="92"/>
      <c r="G119" s="93"/>
      <c r="H119" s="92"/>
      <c r="I119" s="146" t="s">
        <v>49</v>
      </c>
      <c r="J119" s="59"/>
      <c r="K119" s="2"/>
      <c r="L119" s="2"/>
    </row>
    <row r="120" spans="1:12">
      <c r="A120" s="67"/>
      <c r="B120" s="59"/>
      <c r="C120" s="59"/>
      <c r="D120" s="59"/>
      <c r="E120" s="92"/>
      <c r="F120" s="92"/>
      <c r="G120" s="93"/>
      <c r="H120" s="92"/>
      <c r="I120" s="146" t="s">
        <v>50</v>
      </c>
      <c r="J120" s="59"/>
      <c r="K120" s="103">
        <f>(IF(K93="innerhalb",L107,0))</f>
        <v>0</v>
      </c>
      <c r="L120" s="82">
        <f>IF(K93="ausserhalb",SUM(L96:L106),0)</f>
        <v>0</v>
      </c>
    </row>
    <row r="121" spans="1:12" ht="4.5" customHeight="1">
      <c r="A121" s="67"/>
      <c r="B121" s="59"/>
      <c r="C121" s="108"/>
      <c r="D121" s="59"/>
      <c r="E121" s="59"/>
      <c r="F121" s="59"/>
      <c r="G121" s="93"/>
      <c r="H121" s="92"/>
      <c r="I121" s="67"/>
      <c r="J121" s="59"/>
      <c r="K121" s="59"/>
      <c r="L121" s="65"/>
    </row>
    <row r="122" spans="1:12">
      <c r="A122" s="96" t="s">
        <v>28</v>
      </c>
      <c r="B122" s="97"/>
      <c r="D122" s="218">
        <f>SUM(C107:E107)+C118</f>
        <v>0</v>
      </c>
      <c r="E122" s="66" t="str">
        <f>IF(D122=C91,"Total Prüfmenge stimmt überein","Fehler im Total der Zutaten")</f>
        <v>Total Prüfmenge stimmt überein</v>
      </c>
      <c r="F122" s="59"/>
      <c r="G122" s="93"/>
      <c r="H122" s="92"/>
      <c r="I122" s="109" t="s">
        <v>43</v>
      </c>
      <c r="J122" s="59"/>
      <c r="K122" s="82">
        <f>IF(K93="innerhalb",K112+K113+SUM(K117:K119)+K120,0)</f>
        <v>0</v>
      </c>
      <c r="L122" s="82">
        <f>IF(K93="ausserhalb",SUM(L117:L119)+L120,0)</f>
        <v>0</v>
      </c>
    </row>
    <row r="123" spans="1:12">
      <c r="A123" s="96" t="s">
        <v>8</v>
      </c>
      <c r="B123" s="143"/>
      <c r="C123" s="69"/>
      <c r="D123" s="69"/>
      <c r="E123" s="69"/>
      <c r="F123" s="70"/>
      <c r="G123" s="134">
        <f>IF(SUM(C107:E107)&gt;0,SUM(C107)/SUM(C107:E107),0)</f>
        <v>0</v>
      </c>
      <c r="H123" s="92"/>
      <c r="I123" s="157" t="s">
        <v>13</v>
      </c>
      <c r="J123" s="110"/>
      <c r="K123" s="111">
        <f>IF(D122&gt;0,IF($K$93="innerhalb",K122/(K112),0),0)</f>
        <v>0</v>
      </c>
      <c r="L123" s="111">
        <f>IF(D122&gt;0,IF(K93="ausserhalb",L122/(K89*D122),0),0)</f>
        <v>0</v>
      </c>
    </row>
    <row r="129" spans="1:1">
      <c r="A129" s="189" t="s">
        <v>104</v>
      </c>
    </row>
    <row r="130" spans="1:1">
      <c r="A130" s="172" t="s">
        <v>87</v>
      </c>
    </row>
    <row r="131" spans="1:1">
      <c r="A131" s="190" t="s">
        <v>105</v>
      </c>
    </row>
    <row r="132" spans="1:1">
      <c r="A132" s="190" t="s">
        <v>106</v>
      </c>
    </row>
    <row r="133" spans="1:1">
      <c r="A133" s="171" t="s">
        <v>133</v>
      </c>
    </row>
    <row r="134" spans="1:1">
      <c r="A134" s="190" t="s">
        <v>107</v>
      </c>
    </row>
    <row r="135" spans="1:1">
      <c r="A135" s="171" t="s">
        <v>155</v>
      </c>
    </row>
    <row r="136" spans="1:1">
      <c r="A136" s="171" t="s">
        <v>110</v>
      </c>
    </row>
    <row r="137" spans="1:1">
      <c r="A137" s="171"/>
    </row>
    <row r="138" spans="1:1">
      <c r="A138" s="172" t="s">
        <v>108</v>
      </c>
    </row>
    <row r="139" spans="1:1">
      <c r="A139" s="171" t="s">
        <v>109</v>
      </c>
    </row>
    <row r="140" spans="1:1">
      <c r="A140" s="171" t="s">
        <v>112</v>
      </c>
    </row>
    <row r="141" spans="1:1">
      <c r="A141" s="171" t="s">
        <v>113</v>
      </c>
    </row>
    <row r="142" spans="1:1">
      <c r="A142" s="171" t="s">
        <v>114</v>
      </c>
    </row>
    <row r="143" spans="1:1">
      <c r="A143" s="171" t="s">
        <v>115</v>
      </c>
    </row>
    <row r="144" spans="1:1">
      <c r="A144" s="171" t="s">
        <v>119</v>
      </c>
    </row>
  </sheetData>
  <sheetProtection password="ECF3" sheet="1" objects="1" scenarios="1" formatCells="0" formatColumns="0" formatRows="0" insertColumns="0" insertRows="0" insertHyperlinks="0" deleteColumns="0" deleteRows="0" sort="0" autoFilter="0" pivotTables="0"/>
  <mergeCells count="65">
    <mergeCell ref="A106:B106"/>
    <mergeCell ref="A61:B61"/>
    <mergeCell ref="A64:B64"/>
    <mergeCell ref="A65:B65"/>
    <mergeCell ref="A89:B89"/>
    <mergeCell ref="A99:B99"/>
    <mergeCell ref="A100:B100"/>
    <mergeCell ref="A101:B101"/>
    <mergeCell ref="A96:B96"/>
    <mergeCell ref="A97:B97"/>
    <mergeCell ref="A98:B98"/>
    <mergeCell ref="A102:B102"/>
    <mergeCell ref="K68:L69"/>
    <mergeCell ref="I74:J75"/>
    <mergeCell ref="I91:J91"/>
    <mergeCell ref="I92:L92"/>
    <mergeCell ref="I53:L53"/>
    <mergeCell ref="A22:B22"/>
    <mergeCell ref="I115:J116"/>
    <mergeCell ref="I6:J6"/>
    <mergeCell ref="I47:J47"/>
    <mergeCell ref="I88:J88"/>
    <mergeCell ref="I12:L12"/>
    <mergeCell ref="I10:L10"/>
    <mergeCell ref="I50:J50"/>
    <mergeCell ref="I51:L51"/>
    <mergeCell ref="K27:L28"/>
    <mergeCell ref="I33:J34"/>
    <mergeCell ref="I9:J9"/>
    <mergeCell ref="A92:G92"/>
    <mergeCell ref="C94:E94"/>
    <mergeCell ref="A60:B60"/>
    <mergeCell ref="K109:L110"/>
    <mergeCell ref="A55:B55"/>
    <mergeCell ref="A103:B103"/>
    <mergeCell ref="A104:B104"/>
    <mergeCell ref="A105:B105"/>
    <mergeCell ref="D4:F4"/>
    <mergeCell ref="A7:B7"/>
    <mergeCell ref="A10:G10"/>
    <mergeCell ref="C12:E12"/>
    <mergeCell ref="A14:B14"/>
    <mergeCell ref="A15:B15"/>
    <mergeCell ref="A16:B16"/>
    <mergeCell ref="A17:B17"/>
    <mergeCell ref="A18:B18"/>
    <mergeCell ref="A19:B19"/>
    <mergeCell ref="A20:B20"/>
    <mergeCell ref="A21:B21"/>
    <mergeCell ref="A56:B56"/>
    <mergeCell ref="A23:B23"/>
    <mergeCell ref="A6:B6"/>
    <mergeCell ref="A47:B47"/>
    <mergeCell ref="A88:B88"/>
    <mergeCell ref="A51:G51"/>
    <mergeCell ref="A24:B24"/>
    <mergeCell ref="A58:B58"/>
    <mergeCell ref="A59:B59"/>
    <mergeCell ref="A62:B62"/>
    <mergeCell ref="A63:B63"/>
    <mergeCell ref="D86:F86"/>
    <mergeCell ref="A57:B57"/>
    <mergeCell ref="D45:F45"/>
    <mergeCell ref="A48:B48"/>
    <mergeCell ref="C53:E53"/>
  </mergeCells>
  <phoneticPr fontId="1" type="noConversion"/>
  <dataValidations count="1">
    <dataValidation type="list" allowBlank="1" showInputMessage="1" showErrorMessage="1" sqref="K11 K52 K93">
      <formula1>$K$29:$L$29</formula1>
    </dataValidation>
  </dataValidations>
  <pageMargins left="0.59055118110236227" right="0.35433070866141736" top="0.43307086614173229" bottom="0.39370078740157483" header="0.19685039370078741" footer="0.19685039370078741"/>
  <pageSetup paperSize="9" scale="86" fitToHeight="0" orientation="landscape" r:id="rId1"/>
  <headerFooter>
    <oddFooter>&amp;L&amp;"Calibri,Standard"&amp;K000000Verein Schweizer Regionalprodukte&amp;C&amp;"Calibri,Standard"&amp;K000000Rezeptur- und Wertschöpfungsprüfung&amp;R&amp;"Calibri,Standard"&amp;K000000Version 2.2, letzte Änderung:16.2.2016</oddFooter>
  </headerFooter>
  <rowBreaks count="2" manualBreakCount="2">
    <brk id="41" max="11" man="1"/>
    <brk id="82" max="11" man="1"/>
  </rowBreaks>
  <extLst>
    <ext xmlns:mx="http://schemas.microsoft.com/office/mac/excel/2008/main" uri="{64002731-A6B0-56B0-2670-7721B7C09600}">
      <mx:PLV Mode="1" OnePage="0" WScale="9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enableFormatConditionsCalculation="0">
    <pageSetUpPr fitToPage="1"/>
  </sheetPr>
  <dimension ref="A1:F31"/>
  <sheetViews>
    <sheetView zoomScaleNormal="100" zoomScalePageLayoutView="110" workbookViewId="0">
      <selection activeCell="C6" sqref="C6"/>
    </sheetView>
  </sheetViews>
  <sheetFormatPr baseColWidth="10" defaultColWidth="9.140625" defaultRowHeight="12.75"/>
  <cols>
    <col min="1" max="1" width="42.140625" style="1" customWidth="1"/>
    <col min="2" max="2" width="20" style="1" customWidth="1"/>
    <col min="3" max="3" width="9.42578125" style="1" customWidth="1"/>
    <col min="4" max="4" width="8.42578125" style="1" customWidth="1"/>
    <col min="5" max="5" width="36" style="1" customWidth="1"/>
    <col min="6" max="16384" width="9.140625" style="1"/>
  </cols>
  <sheetData>
    <row r="1" spans="1:5">
      <c r="A1" s="6" t="s">
        <v>0</v>
      </c>
      <c r="B1" s="7">
        <f>Rezeptur_Hauptblatt_Produkt_1!B1</f>
        <v>0</v>
      </c>
      <c r="C1" s="7"/>
      <c r="D1" s="8"/>
      <c r="E1" s="169" t="s">
        <v>67</v>
      </c>
    </row>
    <row r="2" spans="1:5">
      <c r="D2" s="4"/>
      <c r="E2" s="1" t="s">
        <v>154</v>
      </c>
    </row>
    <row r="3" spans="1:5">
      <c r="A3" s="6" t="s">
        <v>1</v>
      </c>
      <c r="B3" s="7">
        <f>Rezeptur_Hauptblatt_Produkt_1!B3</f>
        <v>0</v>
      </c>
      <c r="C3" s="9"/>
      <c r="D3" s="4"/>
      <c r="E3" s="10">
        <f>Rezeptur_Hauptblatt_Produkt_1!B6</f>
        <v>0</v>
      </c>
    </row>
    <row r="4" spans="1:5" ht="7.35" customHeight="1"/>
    <row r="5" spans="1:5" s="15" customFormat="1" ht="27" customHeight="1">
      <c r="A5" s="11" t="s">
        <v>15</v>
      </c>
      <c r="B5" s="12"/>
      <c r="C5" s="13" t="s">
        <v>152</v>
      </c>
      <c r="D5" s="154" t="s">
        <v>91</v>
      </c>
      <c r="E5" s="14" t="s">
        <v>16</v>
      </c>
    </row>
    <row r="6" spans="1:5" s="17" customFormat="1" ht="42" customHeight="1">
      <c r="A6" s="324" t="s">
        <v>23</v>
      </c>
      <c r="B6" s="325"/>
      <c r="C6" s="199"/>
      <c r="D6" s="16" t="e">
        <f>C6/$C$6</f>
        <v>#DIV/0!</v>
      </c>
      <c r="E6" s="210"/>
    </row>
    <row r="7" spans="1:5" ht="15">
      <c r="A7" s="322" t="s">
        <v>29</v>
      </c>
      <c r="B7" s="326"/>
      <c r="C7" s="200">
        <f>-SUM(Rezeptur_Hauptblatt_Produkt_1!H31)+SUM(Rezeptur_Hauptblatt_Produkt_1!H28:H30)</f>
        <v>0</v>
      </c>
      <c r="D7" s="18"/>
      <c r="E7" s="210"/>
    </row>
    <row r="8" spans="1:5" ht="15">
      <c r="A8" s="327" t="s">
        <v>30</v>
      </c>
      <c r="B8" s="326"/>
      <c r="C8" s="201">
        <f>-Rezeptur_Hauptblatt_Produkt_1!H28</f>
        <v>0</v>
      </c>
      <c r="D8" s="18"/>
      <c r="E8" s="210"/>
    </row>
    <row r="9" spans="1:5" ht="15">
      <c r="A9" s="327" t="s">
        <v>60</v>
      </c>
      <c r="B9" s="326"/>
      <c r="C9" s="201">
        <f>-Rezeptur_Hauptblatt_Produkt_1!H29</f>
        <v>0</v>
      </c>
      <c r="D9" s="18"/>
      <c r="E9" s="210"/>
    </row>
    <row r="10" spans="1:5" ht="15">
      <c r="A10" s="327" t="s">
        <v>31</v>
      </c>
      <c r="B10" s="326"/>
      <c r="C10" s="201">
        <f>-Rezeptur_Hauptblatt_Produkt_1!H30</f>
        <v>0</v>
      </c>
      <c r="D10" s="18"/>
      <c r="E10" s="210"/>
    </row>
    <row r="11" spans="1:5" ht="42" customHeight="1">
      <c r="A11" s="328" t="s">
        <v>24</v>
      </c>
      <c r="B11" s="329"/>
      <c r="C11" s="202"/>
      <c r="D11" s="18"/>
      <c r="E11" s="210"/>
    </row>
    <row r="12" spans="1:5" ht="43.35" customHeight="1">
      <c r="A12" s="322" t="s">
        <v>25</v>
      </c>
      <c r="B12" s="323"/>
      <c r="C12" s="202"/>
      <c r="D12" s="18"/>
      <c r="E12" s="210"/>
    </row>
    <row r="13" spans="1:5" ht="42" customHeight="1">
      <c r="A13" s="322" t="s">
        <v>26</v>
      </c>
      <c r="B13" s="323"/>
      <c r="C13" s="202"/>
      <c r="D13" s="18"/>
      <c r="E13" s="210"/>
    </row>
    <row r="14" spans="1:5" ht="18" customHeight="1">
      <c r="A14" s="170" t="s">
        <v>103</v>
      </c>
      <c r="B14" s="19"/>
      <c r="C14" s="203">
        <f>SUM(C6:C13)</f>
        <v>0</v>
      </c>
      <c r="D14" s="20" t="e">
        <f>C14/C6</f>
        <v>#DIV/0!</v>
      </c>
      <c r="E14" s="210"/>
    </row>
    <row r="15" spans="1:5">
      <c r="A15" s="21" t="s">
        <v>19</v>
      </c>
      <c r="B15" s="22"/>
      <c r="C15" s="204">
        <f>SUM(Rezeptur_Hauptblatt_Produkt_1!I9:I27)</f>
        <v>0</v>
      </c>
      <c r="D15" s="20"/>
      <c r="E15" s="210"/>
    </row>
    <row r="16" spans="1:5">
      <c r="A16" s="21" t="s">
        <v>128</v>
      </c>
      <c r="B16" s="22"/>
      <c r="C16" s="205">
        <f>Rezeptur_Hauptblatt_Produkt_1!I28</f>
        <v>0</v>
      </c>
      <c r="D16" s="20"/>
      <c r="E16" s="210"/>
    </row>
    <row r="17" spans="1:6">
      <c r="A17" s="21" t="s">
        <v>129</v>
      </c>
      <c r="B17" s="22"/>
      <c r="C17" s="205">
        <f>Rezeptur_Hauptblatt_Produkt_1!I29</f>
        <v>0</v>
      </c>
      <c r="D17" s="20"/>
      <c r="E17" s="210"/>
    </row>
    <row r="18" spans="1:6">
      <c r="A18" s="21" t="s">
        <v>130</v>
      </c>
      <c r="B18" s="22"/>
      <c r="C18" s="205">
        <f>Rezeptur_Hauptblatt_Produkt_1!I30</f>
        <v>0</v>
      </c>
      <c r="D18" s="20"/>
      <c r="E18" s="210"/>
    </row>
    <row r="19" spans="1:6" ht="6" customHeight="1">
      <c r="C19" s="206"/>
      <c r="D19" s="20"/>
    </row>
    <row r="20" spans="1:6">
      <c r="A20" s="23" t="s">
        <v>20</v>
      </c>
      <c r="B20" s="22"/>
      <c r="C20" s="207">
        <f>C14+SUM(C15:C18)</f>
        <v>0</v>
      </c>
      <c r="D20" s="24" t="e">
        <f>C20/C6</f>
        <v>#DIV/0!</v>
      </c>
      <c r="E20" s="25" t="s">
        <v>160</v>
      </c>
    </row>
    <row r="21" spans="1:6">
      <c r="A21" s="59"/>
      <c r="B21" s="59"/>
      <c r="C21" s="59"/>
      <c r="D21" s="59"/>
      <c r="E21" s="59"/>
    </row>
    <row r="22" spans="1:6">
      <c r="A22" s="275" t="s">
        <v>94</v>
      </c>
      <c r="B22" s="273"/>
      <c r="C22" s="63"/>
      <c r="D22" s="273"/>
      <c r="E22" s="276"/>
      <c r="F22" s="183"/>
    </row>
    <row r="23" spans="1:6">
      <c r="A23" s="277"/>
      <c r="B23" s="274"/>
      <c r="C23" s="274"/>
      <c r="D23" s="274"/>
      <c r="E23" s="278"/>
      <c r="F23" s="183"/>
    </row>
    <row r="24" spans="1:6">
      <c r="A24" s="277" t="s">
        <v>95</v>
      </c>
      <c r="B24" s="59"/>
      <c r="C24" s="274" t="s">
        <v>96</v>
      </c>
      <c r="D24" s="274"/>
      <c r="E24" s="278"/>
      <c r="F24" s="183"/>
    </row>
    <row r="25" spans="1:6">
      <c r="A25" s="270"/>
      <c r="B25" s="59"/>
      <c r="C25" s="317"/>
      <c r="D25" s="317"/>
      <c r="E25" s="318"/>
      <c r="F25" s="183"/>
    </row>
    <row r="26" spans="1:6" ht="15">
      <c r="A26" s="271"/>
      <c r="B26" s="59"/>
      <c r="C26" s="319"/>
      <c r="D26" s="320"/>
      <c r="E26" s="321"/>
    </row>
    <row r="27" spans="1:6">
      <c r="A27" s="272"/>
      <c r="B27" s="69"/>
      <c r="C27" s="69"/>
      <c r="D27" s="69"/>
      <c r="E27" s="70"/>
    </row>
    <row r="28" spans="1:6">
      <c r="A28" s="27" t="s">
        <v>38</v>
      </c>
    </row>
    <row r="29" spans="1:6">
      <c r="A29" s="26" t="s">
        <v>116</v>
      </c>
    </row>
    <row r="30" spans="1:6">
      <c r="A30" s="26" t="s">
        <v>117</v>
      </c>
    </row>
    <row r="31" spans="1:6">
      <c r="A31" s="26" t="s">
        <v>118</v>
      </c>
    </row>
  </sheetData>
  <sheetProtection password="ECF3" sheet="1" objects="1" scenarios="1" formatCells="0" formatColumns="0" formatRows="0" insertColumns="0" insertRows="0" insertHyperlinks="0" deleteColumns="0" deleteRows="0" sort="0" autoFilter="0" pivotTables="0"/>
  <dataConsolidate/>
  <mergeCells count="10">
    <mergeCell ref="C25:E25"/>
    <mergeCell ref="C26:E26"/>
    <mergeCell ref="A12:B12"/>
    <mergeCell ref="A13:B13"/>
    <mergeCell ref="A6:B6"/>
    <mergeCell ref="A7:B7"/>
    <mergeCell ref="A8:B8"/>
    <mergeCell ref="A10:B10"/>
    <mergeCell ref="A11:B11"/>
    <mergeCell ref="A9:B9"/>
  </mergeCells>
  <phoneticPr fontId="1" type="noConversion"/>
  <conditionalFormatting sqref="D20">
    <cfRule type="cellIs" dxfId="3" priority="2" operator="lessThan">
      <formula>0.67</formula>
    </cfRule>
    <cfRule type="cellIs" dxfId="2" priority="1" operator="greaterThan">
      <formula>0.67</formula>
    </cfRule>
  </conditionalFormatting>
  <pageMargins left="0.70866141732283472" right="0.70866141732283472" top="0.74803149606299213" bottom="0.74803149606299213" header="0.31496062992125984" footer="0.31496062992125984"/>
  <pageSetup paperSize="9" orientation="landscape" r:id="rId1"/>
  <headerFooter>
    <oddFooter>&amp;L&amp;"Calibri,Standard"&amp;K000000Verein Schweizer Regionalprodukte&amp;C&amp;"Calibri,Standard"&amp;K000000Rezeptur- und Wertschöpfungsprüfung&amp;R&amp;"Calibri,Standard"&amp;K000000Version 2.2, letzte Änderung:16.2.2016</oddFooter>
  </headerFooter>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enableFormatConditionsCalculation="0">
    <pageSetUpPr fitToPage="1"/>
  </sheetPr>
  <dimension ref="A1:E29"/>
  <sheetViews>
    <sheetView zoomScaleNormal="100" zoomScalePageLayoutView="110" workbookViewId="0">
      <selection activeCell="C6" sqref="C6"/>
    </sheetView>
  </sheetViews>
  <sheetFormatPr baseColWidth="10" defaultColWidth="9.140625" defaultRowHeight="12.75"/>
  <cols>
    <col min="1" max="1" width="43.28515625" style="1" customWidth="1"/>
    <col min="2" max="2" width="23.7109375" style="1" customWidth="1"/>
    <col min="3" max="3" width="7.28515625" style="1" bestFit="1" customWidth="1"/>
    <col min="4" max="4" width="7.85546875" style="1" bestFit="1" customWidth="1"/>
    <col min="5" max="5" width="32.140625" style="1" customWidth="1"/>
    <col min="6" max="16384" width="9.140625" style="1"/>
  </cols>
  <sheetData>
    <row r="1" spans="1:5">
      <c r="A1" s="6" t="s">
        <v>0</v>
      </c>
      <c r="B1" s="7">
        <f>Rezeptur_Hauptblatt_Produkt_1!B1</f>
        <v>0</v>
      </c>
      <c r="C1" s="7"/>
      <c r="D1" s="8"/>
      <c r="E1" s="169" t="s">
        <v>102</v>
      </c>
    </row>
    <row r="2" spans="1:5">
      <c r="D2" s="4"/>
      <c r="E2" s="1" t="s">
        <v>154</v>
      </c>
    </row>
    <row r="3" spans="1:5">
      <c r="A3" s="6" t="s">
        <v>1</v>
      </c>
      <c r="B3" s="7">
        <f>Rezeptur_Hauptblatt_Produkt_1!B3</f>
        <v>0</v>
      </c>
      <c r="C3" s="9"/>
      <c r="D3" s="4"/>
      <c r="E3" s="10">
        <f>Rezeptur_Hauptblatt_Produkt_1!B6</f>
        <v>0</v>
      </c>
    </row>
    <row r="4" spans="1:5" ht="7.35" customHeight="1"/>
    <row r="5" spans="1:5" s="15" customFormat="1" ht="27" customHeight="1">
      <c r="A5" s="11" t="s">
        <v>17</v>
      </c>
      <c r="B5" s="12"/>
      <c r="C5" s="13" t="s">
        <v>152</v>
      </c>
      <c r="D5" s="154" t="s">
        <v>91</v>
      </c>
      <c r="E5" s="14" t="s">
        <v>16</v>
      </c>
    </row>
    <row r="6" spans="1:5" s="17" customFormat="1" ht="42" customHeight="1">
      <c r="A6" s="324" t="s">
        <v>23</v>
      </c>
      <c r="B6" s="325"/>
      <c r="C6" s="199"/>
      <c r="D6" s="16" t="e">
        <f>C6/$C$6</f>
        <v>#DIV/0!</v>
      </c>
      <c r="E6" s="210"/>
    </row>
    <row r="7" spans="1:5" s="17" customFormat="1" ht="9" customHeight="1">
      <c r="C7" s="211"/>
      <c r="E7" s="250"/>
    </row>
    <row r="8" spans="1:5" ht="42" customHeight="1">
      <c r="A8" s="328" t="s">
        <v>36</v>
      </c>
      <c r="B8" s="329"/>
      <c r="C8" s="202"/>
      <c r="D8" s="18"/>
      <c r="E8" s="210"/>
    </row>
    <row r="9" spans="1:5" ht="43.35" customHeight="1">
      <c r="A9" s="322" t="s">
        <v>35</v>
      </c>
      <c r="B9" s="323"/>
      <c r="C9" s="202"/>
      <c r="D9" s="18"/>
      <c r="E9" s="210"/>
    </row>
    <row r="10" spans="1:5" ht="42" customHeight="1">
      <c r="A10" s="322" t="s">
        <v>132</v>
      </c>
      <c r="B10" s="323"/>
      <c r="C10" s="202"/>
      <c r="D10" s="18"/>
      <c r="E10" s="210"/>
    </row>
    <row r="11" spans="1:5">
      <c r="A11" s="191" t="s">
        <v>103</v>
      </c>
      <c r="B11" s="192"/>
      <c r="C11" s="203">
        <f>SUM(C8:C10)</f>
        <v>0</v>
      </c>
      <c r="D11" s="193" t="e">
        <f>C11/$C$6</f>
        <v>#DIV/0!</v>
      </c>
      <c r="E11" s="210"/>
    </row>
    <row r="12" spans="1:5">
      <c r="A12" s="194" t="s">
        <v>19</v>
      </c>
      <c r="B12" s="160"/>
      <c r="C12" s="203">
        <f>SUM(Rezeptur_Hauptblatt_Produkt_1!I9:I27)</f>
        <v>0</v>
      </c>
      <c r="D12" s="193"/>
      <c r="E12" s="210"/>
    </row>
    <row r="13" spans="1:5">
      <c r="A13" s="194" t="s">
        <v>128</v>
      </c>
      <c r="B13" s="160"/>
      <c r="C13" s="205">
        <f>Rezeptur_Hauptblatt_Produkt_1!I28</f>
        <v>0</v>
      </c>
      <c r="D13" s="193"/>
      <c r="E13" s="210"/>
    </row>
    <row r="14" spans="1:5">
      <c r="A14" s="194" t="s">
        <v>131</v>
      </c>
      <c r="B14" s="160"/>
      <c r="C14" s="205">
        <f>Rezeptur_Hauptblatt_Produkt_1!I29</f>
        <v>0</v>
      </c>
      <c r="D14" s="193"/>
      <c r="E14" s="210"/>
    </row>
    <row r="15" spans="1:5">
      <c r="A15" s="194" t="s">
        <v>130</v>
      </c>
      <c r="B15" s="160"/>
      <c r="C15" s="205">
        <f>Rezeptur_Hauptblatt_Produkt_1!I30</f>
        <v>0</v>
      </c>
      <c r="D15" s="193"/>
      <c r="E15" s="210"/>
    </row>
    <row r="16" spans="1:5" ht="6" customHeight="1">
      <c r="A16" s="60"/>
      <c r="B16" s="60"/>
      <c r="C16" s="212"/>
      <c r="D16" s="60"/>
    </row>
    <row r="17" spans="1:5">
      <c r="A17" s="195" t="s">
        <v>20</v>
      </c>
      <c r="B17" s="160"/>
      <c r="C17" s="213">
        <f>C11+SUM(C12:C15)</f>
        <v>0</v>
      </c>
      <c r="D17" s="196" t="e">
        <f>C17/C6</f>
        <v>#DIV/0!</v>
      </c>
      <c r="E17" s="25" t="s">
        <v>160</v>
      </c>
    </row>
    <row r="18" spans="1:5">
      <c r="A18" s="59"/>
      <c r="B18" s="59"/>
      <c r="C18" s="59"/>
      <c r="D18" s="59"/>
      <c r="E18" s="59"/>
    </row>
    <row r="19" spans="1:5">
      <c r="A19" s="275" t="s">
        <v>94</v>
      </c>
      <c r="B19" s="273"/>
      <c r="C19" s="63"/>
      <c r="D19" s="273"/>
      <c r="E19" s="276"/>
    </row>
    <row r="20" spans="1:5">
      <c r="A20" s="277"/>
      <c r="B20" s="274"/>
      <c r="C20" s="274"/>
      <c r="D20" s="274"/>
      <c r="E20" s="278"/>
    </row>
    <row r="21" spans="1:5">
      <c r="A21" s="277" t="s">
        <v>95</v>
      </c>
      <c r="B21" s="59"/>
      <c r="C21" s="274" t="s">
        <v>96</v>
      </c>
      <c r="D21" s="274"/>
      <c r="E21" s="278"/>
    </row>
    <row r="22" spans="1:5">
      <c r="A22" s="270"/>
      <c r="B22" s="59"/>
      <c r="C22" s="317"/>
      <c r="D22" s="317"/>
      <c r="E22" s="318"/>
    </row>
    <row r="23" spans="1:5" ht="15">
      <c r="A23" s="271"/>
      <c r="B23" s="59"/>
      <c r="C23" s="319"/>
      <c r="D23" s="320"/>
      <c r="E23" s="321"/>
    </row>
    <row r="24" spans="1:5">
      <c r="A24" s="272"/>
      <c r="B24" s="69"/>
      <c r="C24" s="69"/>
      <c r="D24" s="69"/>
      <c r="E24" s="70"/>
    </row>
    <row r="26" spans="1:5">
      <c r="A26" s="27" t="s">
        <v>104</v>
      </c>
    </row>
    <row r="27" spans="1:5">
      <c r="A27" s="26" t="s">
        <v>116</v>
      </c>
    </row>
    <row r="28" spans="1:5">
      <c r="A28" s="26" t="s">
        <v>127</v>
      </c>
    </row>
    <row r="29" spans="1:5">
      <c r="A29" s="26" t="s">
        <v>118</v>
      </c>
    </row>
  </sheetData>
  <sheetProtection password="ECF3" sheet="1" objects="1" scenarios="1" formatCells="0" formatColumns="0" formatRows="0" insertColumns="0" insertRows="0" insertHyperlinks="0" deleteColumns="0" deleteRows="0" sort="0" autoFilter="0" pivotTables="0"/>
  <mergeCells count="6">
    <mergeCell ref="C23:E23"/>
    <mergeCell ref="A9:B9"/>
    <mergeCell ref="A10:B10"/>
    <mergeCell ref="A6:B6"/>
    <mergeCell ref="A8:B8"/>
    <mergeCell ref="C22:E22"/>
  </mergeCells>
  <phoneticPr fontId="1" type="noConversion"/>
  <conditionalFormatting sqref="D17">
    <cfRule type="cellIs" dxfId="1" priority="1" operator="lessThan">
      <formula>0.67</formula>
    </cfRule>
    <cfRule type="cellIs" dxfId="0" priority="2" operator="greaterThan">
      <formula>0.67</formula>
    </cfRule>
  </conditionalFormatting>
  <pageMargins left="0.70866141732283472" right="0.70866141732283472" top="0.74803149606299213" bottom="0.74803149606299213" header="0.31496062992125984" footer="0.31496062992125984"/>
  <pageSetup paperSize="9" orientation="landscape" r:id="rId1"/>
  <headerFooter>
    <oddFooter>&amp;L&amp;"Calibri,Standard"&amp;K000000Verein Schweizer Regionalprodukte&amp;C&amp;"Calibri,Standard"&amp;K000000Rezeptur- und Wertschöpfungsprüfung&amp;R&amp;"Calibri,Standard"&amp;K000000Version 2.2, letzte Änderung:16.2.2016</oddFoot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Rezeptur_Hauptblatt_Produkt_1</vt:lpstr>
      <vt:lpstr>Hilfsberechnung_Halbfabrikate_1</vt:lpstr>
      <vt:lpstr>Wertschöpfung_INT_Produkt_1</vt:lpstr>
      <vt:lpstr>Wertschöpfung_EXT_Produkt_1</vt:lpstr>
      <vt:lpstr>Hilfsberechnung_Halbfabrikate_1!Druckbereich</vt:lpstr>
      <vt:lpstr>Rezeptur_Hauptblatt_Produkt_1!Druckbereich</vt:lpstr>
      <vt:lpstr>Wertschöpfung_EXT_Produkt_1!Druckbereich</vt:lpstr>
      <vt:lpstr>Wertschöpfung_INT_Produkt_1!Druckbereich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 Regionalprodukte</dc:creator>
  <cp:lastModifiedBy>IG Regionalprodukte</cp:lastModifiedBy>
  <cp:revision/>
  <cp:lastPrinted>2016-02-16T14:49:50Z</cp:lastPrinted>
  <dcterms:created xsi:type="dcterms:W3CDTF">2014-10-25T08:05:17Z</dcterms:created>
  <dcterms:modified xsi:type="dcterms:W3CDTF">2016-02-22T09:07:33Z</dcterms:modified>
</cp:coreProperties>
</file>